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Z:\!MARTINA\MOST Všelibice\"/>
    </mc:Choice>
  </mc:AlternateContent>
  <xr:revisionPtr revIDLastSave="0" documentId="8_{90B5CFF9-C893-450D-AF4B-E85CBFE956B3}" xr6:coauthVersionLast="47" xr6:coauthVersionMax="47" xr10:uidLastSave="{00000000-0000-0000-0000-000000000000}"/>
  <bookViews>
    <workbookView xWindow="8655" yWindow="3300" windowWidth="17280" windowHeight="9030" activeTab="2" xr2:uid="{00000000-000D-0000-FFFF-FFFF00000000}"/>
  </bookViews>
  <sheets>
    <sheet name="Rekapitulace" sheetId="1" r:id="rId1"/>
    <sheet name="SO 201" sheetId="2" r:id="rId2"/>
    <sheet name="VRN" sheetId="3" r:id="rId3"/>
  </sheets>
  <calcPr calcId="191029" iterateCount="1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3" l="1"/>
  <c r="O33" i="3" s="1"/>
  <c r="I29" i="3"/>
  <c r="O29" i="3" s="1"/>
  <c r="I25" i="3"/>
  <c r="O25" i="3" s="1"/>
  <c r="I21" i="3"/>
  <c r="O21" i="3" s="1"/>
  <c r="I17" i="3"/>
  <c r="O17" i="3" s="1"/>
  <c r="I13" i="3"/>
  <c r="O13" i="3" s="1"/>
  <c r="I9" i="3"/>
  <c r="O9" i="3" s="1"/>
  <c r="R8" i="3" s="1"/>
  <c r="O8" i="3" s="1"/>
  <c r="O2" i="3" s="1"/>
  <c r="D11" i="1" s="1"/>
  <c r="I184" i="2"/>
  <c r="O184" i="2" s="1"/>
  <c r="I180" i="2"/>
  <c r="O180" i="2" s="1"/>
  <c r="I176" i="2"/>
  <c r="O176" i="2" s="1"/>
  <c r="I172" i="2"/>
  <c r="O172" i="2" s="1"/>
  <c r="I168" i="2"/>
  <c r="O168" i="2" s="1"/>
  <c r="I164" i="2"/>
  <c r="O164" i="2" s="1"/>
  <c r="I160" i="2"/>
  <c r="O160" i="2" s="1"/>
  <c r="I156" i="2"/>
  <c r="O156" i="2" s="1"/>
  <c r="I152" i="2"/>
  <c r="O152" i="2" s="1"/>
  <c r="I148" i="2"/>
  <c r="Q147" i="2" s="1"/>
  <c r="I147" i="2" s="1"/>
  <c r="I143" i="2"/>
  <c r="O143" i="2" s="1"/>
  <c r="R142" i="2" s="1"/>
  <c r="O142" i="2" s="1"/>
  <c r="Q142" i="2"/>
  <c r="I142" i="2" s="1"/>
  <c r="I138" i="2"/>
  <c r="O138" i="2" s="1"/>
  <c r="I134" i="2"/>
  <c r="O134" i="2" s="1"/>
  <c r="I130" i="2"/>
  <c r="O130" i="2" s="1"/>
  <c r="I126" i="2"/>
  <c r="O126" i="2" s="1"/>
  <c r="I122" i="2"/>
  <c r="O122" i="2" s="1"/>
  <c r="I118" i="2"/>
  <c r="O118" i="2" s="1"/>
  <c r="I114" i="2"/>
  <c r="Q113" i="2" s="1"/>
  <c r="I113" i="2" s="1"/>
  <c r="I109" i="2"/>
  <c r="O109" i="2" s="1"/>
  <c r="I105" i="2"/>
  <c r="Q104" i="2" s="1"/>
  <c r="I104" i="2" s="1"/>
  <c r="I100" i="2"/>
  <c r="O100" i="2" s="1"/>
  <c r="I96" i="2"/>
  <c r="O96" i="2" s="1"/>
  <c r="I92" i="2"/>
  <c r="O92" i="2" s="1"/>
  <c r="I88" i="2"/>
  <c r="O88" i="2" s="1"/>
  <c r="I84" i="2"/>
  <c r="O84" i="2" s="1"/>
  <c r="I80" i="2"/>
  <c r="Q79" i="2" s="1"/>
  <c r="I79" i="2" s="1"/>
  <c r="I75" i="2"/>
  <c r="O75" i="2" s="1"/>
  <c r="I71" i="2"/>
  <c r="Q66" i="2" s="1"/>
  <c r="I66" i="2" s="1"/>
  <c r="I67" i="2"/>
  <c r="O67" i="2" s="1"/>
  <c r="I62" i="2"/>
  <c r="O62" i="2" s="1"/>
  <c r="I58" i="2"/>
  <c r="O58" i="2" s="1"/>
  <c r="I54" i="2"/>
  <c r="O54" i="2" s="1"/>
  <c r="I50" i="2"/>
  <c r="O50" i="2" s="1"/>
  <c r="I46" i="2"/>
  <c r="O46" i="2" s="1"/>
  <c r="I42" i="2"/>
  <c r="O42" i="2" s="1"/>
  <c r="I38" i="2"/>
  <c r="O38" i="2" s="1"/>
  <c r="I34" i="2"/>
  <c r="O34" i="2" s="1"/>
  <c r="I30" i="2"/>
  <c r="Q25" i="2" s="1"/>
  <c r="I25" i="2" s="1"/>
  <c r="I26" i="2"/>
  <c r="O26" i="2" s="1"/>
  <c r="I21" i="2"/>
  <c r="O21" i="2" s="1"/>
  <c r="I17" i="2"/>
  <c r="O17" i="2" s="1"/>
  <c r="I13" i="2"/>
  <c r="O13" i="2" s="1"/>
  <c r="I9" i="2"/>
  <c r="O9" i="2" s="1"/>
  <c r="Q8" i="2"/>
  <c r="I8" i="2" s="1"/>
  <c r="I3" i="2" s="1"/>
  <c r="C10" i="1" s="1"/>
  <c r="R8" i="2" l="1"/>
  <c r="O8" i="2" s="1"/>
  <c r="Q8" i="3"/>
  <c r="I8" i="3" s="1"/>
  <c r="I3" i="3" s="1"/>
  <c r="C11" i="1" s="1"/>
  <c r="E11" i="1" s="1"/>
  <c r="O30" i="2"/>
  <c r="R25" i="2" s="1"/>
  <c r="O25" i="2" s="1"/>
  <c r="O71" i="2"/>
  <c r="R66" i="2" s="1"/>
  <c r="O66" i="2" s="1"/>
  <c r="O80" i="2"/>
  <c r="R79" i="2" s="1"/>
  <c r="O79" i="2" s="1"/>
  <c r="O105" i="2"/>
  <c r="R104" i="2" s="1"/>
  <c r="O104" i="2" s="1"/>
  <c r="O114" i="2"/>
  <c r="R113" i="2" s="1"/>
  <c r="O113" i="2" s="1"/>
  <c r="O148" i="2"/>
  <c r="R147" i="2" s="1"/>
  <c r="O147" i="2" s="1"/>
  <c r="O2" i="2" l="1"/>
  <c r="D10" i="1" s="1"/>
  <c r="E10" i="1" s="1"/>
  <c r="C7" i="1" s="1"/>
  <c r="C6" i="1"/>
</calcChain>
</file>

<file path=xl/sharedStrings.xml><?xml version="1.0" encoding="utf-8"?>
<sst xmlns="http://schemas.openxmlformats.org/spreadsheetml/2006/main" count="767" uniqueCount="303">
  <si>
    <t>Rekapitulace ceny</t>
  </si>
  <si>
    <t>Stavba: akt. CÚ 2022 - Most ev.č. M1 U hasičské zbrojnice Všelibice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</si>
  <si>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</si>
  <si>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</si>
  <si>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</si>
  <si>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</si>
  <si>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</si>
  <si>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</si>
  <si>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</si>
  <si>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</si>
  <si>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</si>
  <si>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</si>
  <si>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</si>
  <si>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</si>
  <si>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akt. CÚ 2022</t>
  </si>
  <si>
    <t>Most ev.č. M1 U hasičské zbrojnice Všelibice</t>
  </si>
  <si>
    <t>O</t>
  </si>
  <si>
    <t>Rozpočet:</t>
  </si>
  <si>
    <t>0,00</t>
  </si>
  <si>
    <t>15,00</t>
  </si>
  <si>
    <t>21,00</t>
  </si>
  <si>
    <t>3</t>
  </si>
  <si>
    <t>2</t>
  </si>
  <si>
    <t>SO 201</t>
  </si>
  <si>
    <t>Most ev.č. M1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</si>
  <si>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</si>
  <si>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</si>
  <si>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</si>
  <si>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</si>
  <si>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</si>
  <si>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</si>
  <si>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</si>
  <si>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</si>
  <si>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</si>
  <si>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</si>
  <si>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</si>
  <si>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</si>
  <si>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</si>
  <si>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</si>
  <si>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</si>
  <si>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</si>
  <si>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</si>
  <si>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</si>
  <si>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</si>
  <si>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</si>
  <si>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44</t>
  </si>
  <si>
    <t>014101</t>
  </si>
  <si>
    <t>a</t>
  </si>
  <si>
    <t>POPLATKY ZA SKLÁDKU</t>
  </si>
  <si>
    <t>M3</t>
  </si>
  <si>
    <t>PP</t>
  </si>
  <si>
    <t>vykopaná zemina</t>
  </si>
  <si>
    <t>VV</t>
  </si>
  <si>
    <t>pol. 124738: 11,988=11,988 [A] 
pol. 131738: 76,192=76,192 [B] 
a+b=88,180 [C]</t>
  </si>
  <si>
    <t>TS</t>
  </si>
  <si>
    <t>zahrnuje veškeré poplatky provozovateli skládky související s uložením odpadu na skládce.</t>
  </si>
  <si>
    <t>43</t>
  </si>
  <si>
    <t>b</t>
  </si>
  <si>
    <t>nestmelené podkladní vrstvy vozovky</t>
  </si>
  <si>
    <t>pol. 113338: 17,675=17,675 [A]</t>
  </si>
  <si>
    <t>41</t>
  </si>
  <si>
    <t>c</t>
  </si>
  <si>
    <t>suť z vybouraných betonových konstrukcí</t>
  </si>
  <si>
    <t>pol. 966168: 36,845=36,845 [A]</t>
  </si>
  <si>
    <t>42</t>
  </si>
  <si>
    <t>d</t>
  </si>
  <si>
    <t>kámen</t>
  </si>
  <si>
    <t>pol. 9661285: 16,538=16,538 [A]</t>
  </si>
  <si>
    <t>Zemní práce</t>
  </si>
  <si>
    <t>31</t>
  </si>
  <si>
    <t>11090</t>
  </si>
  <si>
    <t/>
  </si>
  <si>
    <t>VŠEOBECNÉ VYKLIZENÍ OSTATNÍCH PLOCH</t>
  </si>
  <si>
    <t>M2</t>
  </si>
  <si>
    <t>včetně odstranění náletů</t>
  </si>
  <si>
    <t>60=60,000 [A]</t>
  </si>
  <si>
    <t>zahrnuje odstranění všech překážek pro uskutečnění stavby</t>
  </si>
  <si>
    <t>32</t>
  </si>
  <si>
    <t>113338</t>
  </si>
  <si>
    <t>ODSTRAN PODKL ZPEVNĚNÝCH PLOCH S ASFALT POJIVEM, ODVOZ DO 20KM</t>
  </si>
  <si>
    <t>planimetrováno ze situace 
50,5*0.35=17,675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</si>
  <si>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</si>
  <si>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33</t>
  </si>
  <si>
    <t>113727</t>
  </si>
  <si>
    <t>FRÉZOVÁNÍ ZPEVNĚNÝCH PLOCH ASFALTOVÝCH, ODVOZ DO 16KM</t>
  </si>
  <si>
    <t>planimetrováno ze situace 
50.5*0.1=5,050 [A]</t>
  </si>
  <si>
    <t>34</t>
  </si>
  <si>
    <t>11511</t>
  </si>
  <si>
    <t>ČERPÁNÍ VODY DO 500 L/MIN</t>
  </si>
  <si>
    <t>HOD</t>
  </si>
  <si>
    <t>odhad 4*8=32,000 [A]</t>
  </si>
  <si>
    <t>Položka čerpání vody na povrchu zahrnuje i potrubí, pohotovost záložní čerpací soupravy a zřízení čerpací jímky. Součástí položky je také následná demontáž a likvidace těchto zařízení</t>
  </si>
  <si>
    <t>35</t>
  </si>
  <si>
    <t>11525</t>
  </si>
  <si>
    <t>PŘEVEDENÍ VODY POTRUBÍM DN 600 NEBO ŽLABY R.O. DO 2,0M</t>
  </si>
  <si>
    <t>M</t>
  </si>
  <si>
    <t>předpoklad 15=15,000 [A]</t>
  </si>
  <si>
    <t>Položka převedení vody na povrchu zahrnuje zřízení, udržování a odstranění příslušného zařízení. Převedení vody se uvádí buď průměrem potrubí (DN) nebo délkou rozvinutého obvodu žlabu (r.o.).</t>
  </si>
  <si>
    <t>36</t>
  </si>
  <si>
    <t>124738</t>
  </si>
  <si>
    <t>VYKOPÁVKY PRO KORYTA VODOTEČÍ TŘ. I, ODVOZ DO 20KM</t>
  </si>
  <si>
    <t>včetně odvozu materiálu po vysáknutí na skládku</t>
  </si>
  <si>
    <t>(2,3+2,5+2,3)*0,25*3,5+(2,4+2,5+2,8)*0,25*3=11,988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</si>
  <si>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</si>
  <si>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37</t>
  </si>
  <si>
    <t>131738</t>
  </si>
  <si>
    <t>HLOUBENÍ JAM ZAPAŽ I NEPAŽ TŘ. I, ODVOZ DO 20KM</t>
  </si>
  <si>
    <t>(6,494+5,6)*6,3=76,192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</si>
  <si>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</si>
  <si>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38</t>
  </si>
  <si>
    <t>17511</t>
  </si>
  <si>
    <t>OBSYP POTRUBÍ A OBJEKTŮ SE ZHUTNĚNÍM</t>
  </si>
  <si>
    <t>zemina vhodná dle ČSN 736133, hutněno po vrstvách o max tl. 300mm</t>
  </si>
  <si>
    <t>obsyp rámu: (0,8*2,3+0,8*2,2+0,15*2,3*2+3*1,2*2+2,9*0,3)*6,3=77,868 [A] 
napojení na stávající terén (odhad): 4*2,5=10,000 [B] 
a+b=87,868 [C]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</si>
  <si>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 
- zemina vytlačená potrubím o DN do 180mm se od kubatury obsypů neodečítá</t>
  </si>
  <si>
    <t>39</t>
  </si>
  <si>
    <t>18130</t>
  </si>
  <si>
    <t>ÚPRAVA PLÁNĚ BEZ ZHUTNĚNÍ</t>
  </si>
  <si>
    <t>6,3*6,3=39,690 [A]</t>
  </si>
  <si>
    <t>položka zahrnuje úpravu pláně včetně vyrovnání výškových rozdílů</t>
  </si>
  <si>
    <t>17</t>
  </si>
  <si>
    <t>18214</t>
  </si>
  <si>
    <t>ÚPRAVA POVRCHŮ SROVNÁNÍM ÚZEMÍ V TL DO 0,25M</t>
  </si>
  <si>
    <t>odhad: 4*20=80,000 [A]</t>
  </si>
  <si>
    <t>položka zahrnuje srovnání výškových rozdílů terénu</t>
  </si>
  <si>
    <t>Základy</t>
  </si>
  <si>
    <t>18</t>
  </si>
  <si>
    <t>21263</t>
  </si>
  <si>
    <t>TRATIVODY KOMPLET Z TRUB Z PLAST HMOT DN DO 150MM</t>
  </si>
  <si>
    <t>2*4=8,000 [A]</t>
  </si>
  <si>
    <t>Položka platí pro kompletní konstrukce trativodů a zahrnuje zejména: 
- výkop rýhy předepsaného tvaru v dané třídě těžitelnosti, výplň, zásyp trativodu včetně dopravy, uložení přebytečného materiálu, dodávky předepsaného materiálu pro výplň a zásyp 
- zřízení spojovací vrstvy 
- zřízení podkladu a lože trativodu z předepsaného materiálu 
- dodávka a uložení trativodu předepsaného materiálu a profilu 
- obsyp trativodu předepsaným materiálem 
- ukončení trativodu zaústěním do potrubí nebo vodoteče, případně vybudování ukončujícího objektu (kapličky) dle VL 
- veškerý materiál, výrobky a polotovary, včetně mimostaveništní a vnitrostaveništní dopravy 
- nezahrnuje opláštění z geotextilie, fólie</t>
  </si>
  <si>
    <t>19</t>
  </si>
  <si>
    <t>27157</t>
  </si>
  <si>
    <t>POLŠTÁŘE POD ZÁKLADY Z KAMENIVA TĚŽENÉHO</t>
  </si>
  <si>
    <t>hutněný polštář</t>
  </si>
  <si>
    <t>ŠD fr. 0-63: 6,28*6,3*0,15=5,935 [A] 
ŠD fr. 32-63: 6,28*6,3*0,2=7,913 [B] 
ŠD fr. 0-250: 6,28*6,3*0,65=25,717 [C] 
a+b+c=39,565 [D]</t>
  </si>
  <si>
    <t>položka zahrnuje dodávku předepsaného kameniva, mimostaveništní a vnitrostaveništní dopravu a jeho uložení 
není-li v zadávací dokumentaci uvedeno jinak, jedná se o nakupovaný materiál</t>
  </si>
  <si>
    <t>20</t>
  </si>
  <si>
    <t>711509</t>
  </si>
  <si>
    <t>OCHRANA IZOLACE NA POVRCHU TEXTILIÍ</t>
  </si>
  <si>
    <t>geotextilie o min. gramáži 600g/m2</t>
  </si>
  <si>
    <t>2*(1,4*4*2+2,9*4)*1,15=52,440 [A]</t>
  </si>
  <si>
    <t>položka zahrnuje: 
- dodání  předepsaného ochranného materiálu 
- zřízení ochrany izolace</t>
  </si>
  <si>
    <t>Svislé konstrukce</t>
  </si>
  <si>
    <t>31717</t>
  </si>
  <si>
    <t>KOVOVÉ KONSTRUKCE PRO KOTVENÍ ŘÍMSY</t>
  </si>
  <si>
    <t>KG</t>
  </si>
  <si>
    <t>2*12*5=120,000 [A]</t>
  </si>
  <si>
    <t>Položka zahrnuje dodávku (výrobu) kotevního prvku předepsaného tvaru a jeho osazení do předepsané polohy včetně nezbytných prací (vrty, zálivky apod.)</t>
  </si>
  <si>
    <t>11</t>
  </si>
  <si>
    <t>317325</t>
  </si>
  <si>
    <t>ŘÍMSY ZE ŽELEZOBETONU DO C30/37</t>
  </si>
  <si>
    <t>beton C30/37-XF4</t>
  </si>
  <si>
    <t>0,15*5,4+0,15*6,1=1,725 [A]</t>
  </si>
  <si>
    <t>položka zahrnuje: 
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</t>
  </si>
  <si>
    <t>12</t>
  </si>
  <si>
    <t>317365</t>
  </si>
  <si>
    <t>VÝZTUŽ ŘÍMS Z OCELI 10505, B500B</t>
  </si>
  <si>
    <t>T</t>
  </si>
  <si>
    <t>odhad stupně vyztužení 3,5%</t>
  </si>
  <si>
    <t>(0,15*5,4+0,15*6,1)*0,035*7850/1000=0,474 [A]</t>
  </si>
  <si>
    <t>položka zahrnuje: 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74) 
- povrchovou antikorozní úpravu výztuže, 
- separaci výztuže, 
- osazení měřících zařízení a úpravy pro ně, 
- osazení měřících skříní nebo míst pro měření bludných proudů.</t>
  </si>
  <si>
    <t>13</t>
  </si>
  <si>
    <t>333213</t>
  </si>
  <si>
    <t>OBKLAD MOST OPĚR A KŘÍDEL Z LOM KAMENE</t>
  </si>
  <si>
    <t>lomový kámen upravený, jednostranně lícovaný  
kámen kus min. 400*400*600</t>
  </si>
  <si>
    <t>čela: 2,9*0,4*0,5*2=1,160 [A] 
kolmá křídla: 1,6*1,8*0,4*2+1,25*1,7*0,4*2=4,004 [B] 
a+b=5,164 [C]</t>
  </si>
  <si>
    <t>položka zahrnuje dodávku a osazení lomového kamene, jeho výběr a případnou úpravu, jeho případné kotvení se všemi souvisejícími materiály a pracemi, dodávku předepsané malty, spárování.</t>
  </si>
  <si>
    <t>14</t>
  </si>
  <si>
    <t>389125</t>
  </si>
  <si>
    <t>MOSTNÍ RÁMOVÉ KONSTR Z DÍLCŮ ŽELEZOBET DO C30/37</t>
  </si>
  <si>
    <t>IZM prefabrikovaný rám 4 x IZM 2500*1000/1500</t>
  </si>
  <si>
    <t>1,64*4=6,560 [A]</t>
  </si>
  <si>
    <t>- dodání dílce požadovaného tvaru a vlastností, jeho skladování, doprava a osazení do definitivní polohy, včetně komplexní technologie výroby a montáže dílců, ošetření a ochrana dílců, 
- u dílců železobetonových a předpjatých veškerá výztuž, případně i tuhé kovové prvky a závěsná oka, 
- úpravy a zařízení pro uložení a transport dílce, 
- veškeré požadované úpravy dílců, včetně doplňkových konstrukcí a vybavení, 
- sestavení dílce na stavbě včetně montážních zařízení, plošin a prahů a pod., 
- výplň, těsnění a tmelení spár a spojů, 
- očištění a ošetření úložných ploch, 
- zednické výpomoce pro montáž dílců, 
- označení dílce výrobním štítkem nebo jiným způsobem, 
- úpravy dílce pro dodržení požadované přesnosti jeho osazení, včetně případných měření, 
- veškerá zařízení pro zajištění stability v každém okamžiku, 
- další práce dané případně specifikací k příslušnému prefabrik. dílci (úprava pohledových ploch, příp. rubových ploch, osazení měřících zařízení, zkoušení a měření dílců a pod.).</t>
  </si>
  <si>
    <t>15</t>
  </si>
  <si>
    <t>38936</t>
  </si>
  <si>
    <t>VÝZTUŽ MOSTNÍ RÁMOVÉ KONSTR ŽELBET Z OCELI</t>
  </si>
  <si>
    <t>předpoklad 1=1,000 [A]</t>
  </si>
  <si>
    <t>Položka zahrnuje veškerý materiál, výrobky a polotovary, včetně mimostaveništní a vnitrostaveništní dopravy (rovněž přesuny), včetně naložení a složení, případně s uložením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74), 
- povrchovou antikorozní úpravu výztuže, 
- separaci výztuže, 
- osazení měřících zařízení a úpravy pro ně, 
- osazení měřících skříní nebo míst pro měření bludných proudů.</t>
  </si>
  <si>
    <t>Vodorovné konstrukce</t>
  </si>
  <si>
    <t>16</t>
  </si>
  <si>
    <t>451324</t>
  </si>
  <si>
    <t>PODKL A VÝPLŇ VRSTVY ZE ŽELEZOBET DO C25/30</t>
  </si>
  <si>
    <t>beton C25/30-XA2, včetně KARI sítě 100x100x8 a vč. vyspádování</t>
  </si>
  <si>
    <t>podkladní beton pod rámem: 3,5*6,3*0,2=4,410 [A]</t>
  </si>
  <si>
    <t>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</t>
  </si>
  <si>
    <t>465512</t>
  </si>
  <si>
    <t>DLAŽBY Z LOMOVÉHO KAMENE NA MC</t>
  </si>
  <si>
    <t>dlažba tl. 200mm  
včetně podkladního betonu C25/30 tl.150mm  
spárování hloubkově maltou MC25</t>
  </si>
  <si>
    <t>(8,46+9,5)*0,2=3,592 [A]</t>
  </si>
  <si>
    <t>položka zahrnuje: 
- nutné zemní práce (svahování, úpravu pláně a pod.) 
- zřízení spojovací vrstvy 
- zřízení lože dlažby z cementové malty předepsané kvality a předepsané tloušťky 
- dodávku a položení dlažby z lomového kamene do předepsaného tvaru 
- spárování, těsnění, tmelení a vyplnění spar MC případně s vyklínováním 
- úprava povrchu pro odvedení srážkové vody 
- nezahrnuje podklad pod dlažbu, vykazuje se samostatně položkami SD 45</t>
  </si>
  <si>
    <t>Komunikace</t>
  </si>
  <si>
    <t>56333</t>
  </si>
  <si>
    <t>VOZOVKOVÉ VRSTVY ZE ŠTĚRKODRTI TL. DO 150MM</t>
  </si>
  <si>
    <t>zpevněná krajnice ŠD 0-32: 1,35*(5+6)=14,850 [A] 
vozovka ŠD 0-32: 57,64*1,15=66,286 [B] 
vozovka ŠD 0-63: 57,64*1,15=66,286 [C] 
a+b+c=147,422 [D]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</si>
  <si>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</si>
  <si>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56932</t>
  </si>
  <si>
    <t>ZPEVNĚNÍ KRAJNIC ZE ŠTĚRKODRTI TL. DO 100MM</t>
  </si>
  <si>
    <t>tl. 100mm  
ŠD fr. 0-32</t>
  </si>
  <si>
    <t>(5,5+7,5)*0,5=6,500 [A]</t>
  </si>
  <si>
    <t>- dodání kameniva předepsané kvality a zrnitosti 
- rozprostření a zhutnění vrstvy v předepsané tloušťce 
- zřízení vrstvy bez rozlišení šířky, pokládání vrstvy po etapách</t>
  </si>
  <si>
    <t>572123</t>
  </si>
  <si>
    <t>INFILTRAČNÍ POSTŘIK Z EMULZE DO 1,0KG/M2</t>
  </si>
  <si>
    <t>57,64=57,640 [A]</t>
  </si>
  <si>
    <t>- dodání všech předepsaných materiálů pro postřiky v předepsaném množství 
- provedení dle předepsaného technologického předpisu 
- zřízení vrstvy bez rozlišení šířky, pokládání vrstvy po etapách 
- úpravu napojení, ukončení</t>
  </si>
  <si>
    <t>572213</t>
  </si>
  <si>
    <t>SPOJOVACÍ POSTŘIK Z EMULZE DO 0,5KG/M2</t>
  </si>
  <si>
    <t>574A33</t>
  </si>
  <si>
    <t>ASFALTOVÝ BETON PRO OBRUSNÉ VRSTVY ACO 11 TL. 40MM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</si>
  <si>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</si>
  <si>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7</t>
  </si>
  <si>
    <t>574D46</t>
  </si>
  <si>
    <t>ASFALTOVÝ BETON PRO LOŽNÍ VRSTVY MODIFIK ACL 16+, 16S TL. 50MM</t>
  </si>
  <si>
    <t>8</t>
  </si>
  <si>
    <t>58212</t>
  </si>
  <si>
    <t>DLÁŽDĚNÉ KRYTY Z VELKÝCH KOSTEK DO LOŽE Z MC</t>
  </si>
  <si>
    <t>kostka žula štípaná 100/100/100</t>
  </si>
  <si>
    <t>1,35*(6+5)=14,850 [A]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</si>
  <si>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</si>
  <si>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Přidružená stavební výroba</t>
  </si>
  <si>
    <t>711412</t>
  </si>
  <si>
    <t>IZOLACE MOSTOVEK CELOPLOŠNÁ ASFALTOVÝMI PÁSY</t>
  </si>
  <si>
    <t>2*(2*1,4*4+2,9*4)=45,600 [A]</t>
  </si>
  <si>
    <t>položka zahrnuje: 
- dodání  předepsaného izolačního materiálu 
- očištění a ošetření podkladu, zadávací dokumentace může zahrnout i případné vyspravení 
- zřízení izolace jako kompletního povlaku, případně komplet. soustavy nebo systému podle příslušného  technolog. předpisu 
- zřízení izolace i jednotlivých vrstev po etapách, včetně pracovních spár a spojů 
- úprava u okrajů, rohů, hran, dilatačních i pracovních spojů, kotev, obrubníků, dilatačních zařízení, odvodnění, otvorů, neizolovaných míst a pod. 
- zajištění odvodnění povrchu izolace, včetně odvodnění nejnižších míst, pokud dokumentace pro zadání stavby nestanoví jinak 
- ochrana izolace do doby zřízení definitivní ochranné vrstvy nebo konstrukce 
- úprava, očištění a ošetření prostoru kolem izolace 
- provedení požadovaných zkoušek 
- nezahrnuje ochranné vrstvy, např. litý asfalt, asfaltový beton 
v této položce se vykáže i izolace rámových konstrukcí (mosty, propusty, kolektory)</t>
  </si>
  <si>
    <t>Ostatní konstrukce a práce</t>
  </si>
  <si>
    <t>21</t>
  </si>
  <si>
    <t>9112B1</t>
  </si>
  <si>
    <t>ZÁBRADLÍ MOSTNÍ SE SVISLOU VÝPLNÍ - DODÁVKA A MONTÁŽ</t>
  </si>
  <si>
    <t>vč. PKO, spojovacího materiálu a kotevních desek</t>
  </si>
  <si>
    <t>5,5=5,500 [A] 
6=6,000 [B] 
a+b=11,500 [C]</t>
  </si>
  <si>
    <t>položka zahrnuje: 
dodání zábradlí včetně předepsané povrchové úpravy 
kotvení sloupků, t.j. kotevní desky, šrouby z nerez oceli, vrty a zálivku, pokud zadávací dokumentace nestanoví jinak 
případné nivelační hmoty pod kotevní desky</t>
  </si>
  <si>
    <t>22</t>
  </si>
  <si>
    <t>9112B3</t>
  </si>
  <si>
    <t>ZÁBRADLÍ MOSTNÍ SE SVISLOU VÝPLNÍ - DEMONTÁŽ S PŘESUNEM</t>
  </si>
  <si>
    <t>6+5.5=11,500 [A]</t>
  </si>
  <si>
    <t>položka zahrnuje: 
- demontáž a odstranění zařízení 
- jeho odvoz na předepsané místo</t>
  </si>
  <si>
    <t>23</t>
  </si>
  <si>
    <t>91355</t>
  </si>
  <si>
    <t>EVIDENČNÍ ČÍSLO MOSTU</t>
  </si>
  <si>
    <t>KUS</t>
  </si>
  <si>
    <t>1=1,000 [A]</t>
  </si>
  <si>
    <t>položka zahrnuje štítek s evidenčním číslem mostu, sloupek dopravní značky včetně osazení a nutných zemních prací a zabetonování</t>
  </si>
  <si>
    <t>24</t>
  </si>
  <si>
    <t>917211</t>
  </si>
  <si>
    <t>ZÁHONOVÉ OBRUBY Z BETONOVÝCH OBRUBNÍKŮ ŠÍŘ 50MM</t>
  </si>
  <si>
    <t>5=5,000 [A]</t>
  </si>
  <si>
    <t>Položka zahrnuje: 
dodání a pokládku betonových obrubníků o rozměrech předepsaných zadávací dokumentací 
betonové lože i boční betonovou opěrku.</t>
  </si>
  <si>
    <t>25</t>
  </si>
  <si>
    <t>917224</t>
  </si>
  <si>
    <t>SILNIČNÍ A CHODNÍKOVÉ OBRUBY Z BETONOVÝCH OBRUBNÍKŮ ŠÍŘ 150MM</t>
  </si>
  <si>
    <t>6+5+1,5+1,5=14,000 [A]</t>
  </si>
  <si>
    <t>26</t>
  </si>
  <si>
    <t>919112</t>
  </si>
  <si>
    <t>ŘEZÁNÍ ASFALTOVÉHO KRYTU VOZOVEK TL DO 100MM</t>
  </si>
  <si>
    <t>2,8+2,8=5,600 [A]</t>
  </si>
  <si>
    <t>položka zahrnuje řezání vozovkové vrstvy v předepsané tloušťce, včetně spotřeby vody</t>
  </si>
  <si>
    <t>27</t>
  </si>
  <si>
    <t>931322</t>
  </si>
  <si>
    <t>TĚSNĚNÍ DILATAČ SPAR ASF ZÁLIVKOU MODIFIK PRŮŘ DO 200MM2</t>
  </si>
  <si>
    <t>2,7+2,8+6+5+5,3=21,800 [A]</t>
  </si>
  <si>
    <t>položka zahrnuje dodávku a osazení předepsaného materiálu, očištění ploch spáry před úpravou, očištění okolí spáry po úpravě 
nezahrnuje těsnící profil</t>
  </si>
  <si>
    <t>28</t>
  </si>
  <si>
    <t>936501</t>
  </si>
  <si>
    <t>DROBNÉ DOPLŇK KONSTR KOVOVÉ NEREZ</t>
  </si>
  <si>
    <t>(6+6)*4*0,5=24,000 [A]</t>
  </si>
  <si>
    <t>položka zahrnuje: 
- dílenská dokumentace, včetně technologického předpisu spojování 
- dodání  materiálu  v požadované kvalitě a výroba konstrukce i dílenská (včetně  pomůcek,  přípravků a prostředků pro výrobu) bez ohledu na náročnost a její hmotnost, dílenská montáž 
- dodání spojovacího materiálu 
- zřízení  montážních  a  dilatačních  spojů,  spar, včetně potřebných úprav, vložek, opracování, očištění a ošetření 
- podpěr. konstr. a lešení všech druhů pro montáž konstrukcí i doplňkových, včetně požadovaných otvorů, ochranných a bezpečnostních opatření a základů pro tyto konstrukce a lešení 
- jakákoliv doprava a manipulace dílců  a  montážních  sestav,  včetně  dopravy konstrukce z výrobny na stavbu 
- montáž konstrukce na staveništi, včetně montážních prostředků a pomůcek a zednických výpomocí 
- výplň, těsnění a tmelení spar a spojů 
- čištění konstrukce a odstranění všech vrubů (vrypy, otlačeniny a pod.) 
- všechny druhy ocelového kotvení 
- dílenskou přejímku a montážní prohlídku, včetně požadovaných dokladů 
- zřízení kotevních otvorů nebo jam, nejsou-li částí jiné konstrukce, jejich úpravy, očištění a ošetření 
- osazení kotvení nebo přímo částí konstrukce do podpůrné konstrukce nebo do zeminy 
- výplň kotevních otvorů  (příp.  podlití  patních  desek)  maltou,  betonem  nebo  jinou speciální hmotou, vyplnění jam zeminou 
- předepsanou protikorozní ochranu a nátěry konstrukcí 
- osazení měřících zařízení a úpravy pro ně 
- ochranná opatření před účinky bludných proudů</t>
  </si>
  <si>
    <t>29</t>
  </si>
  <si>
    <t>966128</t>
  </si>
  <si>
    <t>BOURÁNÍ KONSTRUKCÍ Z KAMENE NA SUCHO S ODVOZEM DO 20KM</t>
  </si>
  <si>
    <t>2,450*(3,75+1,5+1,5)=16,538 [A]</t>
  </si>
  <si>
    <t>položka zahrnuje: 
- rozbourání konstrukce bez ohledu na použitou technologii 
- veškeré pomocné konstrukce (lešení a pod.)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
- veškeré další práce plynoucí z technologického předpisu a z platných předpisů</t>
  </si>
  <si>
    <t>30</t>
  </si>
  <si>
    <t>966168</t>
  </si>
  <si>
    <t>BOURÁNÍ KONSTRUKCÍ ZE ŽELEZOBETONU S ODVOZEM DO 20KM</t>
  </si>
  <si>
    <t>římsy: 2*5,5*0,2*0,12=0,264 [A] 
SS a NK: 9,755*3,75=36,581 [B] 
a+b=36,845 [C]</t>
  </si>
  <si>
    <t>VRN</t>
  </si>
  <si>
    <t>Vedlejší rozpočtové náklady</t>
  </si>
  <si>
    <t>02720</t>
  </si>
  <si>
    <t>POMOC PRÁCE ZŘÍZ NEBO ZAJIŠŤ REGULACI A OCHRANU DOPRAVY</t>
  </si>
  <si>
    <t>KPL</t>
  </si>
  <si>
    <t>Zahrnuje kompletní dopravně inženýrská opatření v průběhu celé stavby (dle  
schváleného plánu ZOV a vyjádření DI PČR, který si zpracuje a zajistí zhotovitel  
stavby), zahrnuje osazení, údržbu během stavby, přesuny a odvoz provizorního  
dopravního značení. Zahrnuje dočasné dopravní značení, semafory, dopravní  
zařízení (např citybloky, provizorní betonová a ocelová svodidla, ochranná  
zábradlí, světelné výstražné zařízení atd.) oplocení a všechny související práce po  
dobu trvání stavby. Součástí položky je i údržba a péče o dopravně inženýrská  
opatření v průběhu celé stavby</t>
  </si>
  <si>
    <t>zahrnuje veškeré náklady spojené s objednatelem požadovanými zařízeními</t>
  </si>
  <si>
    <t>02910</t>
  </si>
  <si>
    <t>OSTATNÍ POŽADAVKY - ZEMĚMĚŘIČSKÁ MĚŘENÍ</t>
  </si>
  <si>
    <t>zahrnuje veškeré náklady spojené s objednatelem požadovanými pracemi,  
- pro stanovení orientační investorské ceny určete jednotkovou cenu jako 1% odhadované ceny stavby</t>
  </si>
  <si>
    <t>02943</t>
  </si>
  <si>
    <t>OSTATNÍ POŽADAVKY - VYPRACOVÁNÍ RDS</t>
  </si>
  <si>
    <t>zahrnuje veškeré náklady spojené s objednatelem požadovanými pracemi</t>
  </si>
  <si>
    <t>02944</t>
  </si>
  <si>
    <t>OSTAT POŽADAVKY - DOKUMENTACE SKUTEČ PROVEDENÍ V DIGIT FORMĚ</t>
  </si>
  <si>
    <t>02945</t>
  </si>
  <si>
    <t>OSTAT POŽADAVKY - GEOMETRICKÝ PLÁN</t>
  </si>
  <si>
    <t>HM</t>
  </si>
  <si>
    <t>0.012=0,012 [A]</t>
  </si>
  <si>
    <t>položka zahrnuje:        
- přípravu podkladů, vyhotovení žádosti pro vklad na katastrální úřad 
- polní práce spojené s vyhotovením geometrického plánu 
- výpočetní a grafické kancelářské práce 
- úřední ověření výsledného elaborátu 
- schválení návrhu vkladu do katastru nemovitostí příslušným katastrálním úřadem</t>
  </si>
  <si>
    <t>02953</t>
  </si>
  <si>
    <t>OSTATNÍ POŽADAVKY - HLAVNÍ MOSTNÍ PROHLÍDKA</t>
  </si>
  <si>
    <t>položka zahrnuje : 
- úkony dle ČSN 73 6221 
- provedení hlavní mostní prohlídky oprávněnou fyzickou nebo právnickou osobou 
- vyhotovení záznamu (protokolu), který jednoznačně definuje stav mostu</t>
  </si>
  <si>
    <t>03100</t>
  </si>
  <si>
    <t>ZAŘÍZENÍ STAVENIŠTĚ - ZŘÍZENÍ, PROVOZ, DEMONTÁŽ</t>
  </si>
  <si>
    <t>Kompletní zařízení staveniště pro celou stavbu, včetně zajištění potřebných povolení a rozhodnutí. Položka zahrnuje náklady spojené s:  
oplocení a ohrazení staveniště, prostory pro skladování a manipulaci, osvětlení, prostoru pracoviště, staveništní přípojky, zajištění dodávky elektrické energie, rozvody médií po stavbě, zajištění případných odstávek a náhradního zásobování po dobu odstávky, kancelářské plochy pro potřeby zhotovitele, technického dozoru stavby a zástupců investora, sociální zařízení, zajištění skladovacích ploch a prostor pro potřeby stavby, čerpání vody, poplatky a náklady spojené se záborem veřejného prostranství, poplatky a náklady za spotřebované energie a zásobování, zajištění údržby veřejných komunikací a komunikací pro pěší v průběhu celé stavby, včetně případné zimní údržby.</t>
  </si>
  <si>
    <t>zahrnuje objednatelem povolené náklady na pořízení (event. pronájem), provozování, udržování a likvidaci zhotovitelova zařízení</t>
  </si>
  <si>
    <t>Mostní list 2x tištěný a v digitální podobě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</si>
</sst>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8" x14ac:knownFonts="1">
    <font>
      <sz val="10"/>
      <name val="Arial"/>
    </font>
    <font>
      <b/>
      <sz val="16"/>
      <color rgb="FF000000"/>
      <name val="Arial"/>
    </font>
    <font>
      <b/>
      <sz val="16"/>
      <name val="Arial"/>
    </font>
    <font>
      <b/>
      <sz val="10"/>
      <name val="Arial"/>
    </font>
    <font>
      <sz val="10"/>
      <color rgb="FFFFFFFF"/>
      <name val="Arial"/>
    </font>
    <font>
      <b/>
      <sz val="11"/>
      <name val="Arial"/>
    </font>
    <font>
      <i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5" fillId="2" borderId="2" xfId="6" applyFont="1" applyFill="1" applyBorder="1" applyAlignment="1">
      <alignment horizontal="right"/>
    </xf>
    <xf numFmtId="0" fontId="5" fillId="2" borderId="0" xfId="6" applyFont="1" applyFill="1" applyAlignment="1">
      <alignment horizontal="right"/>
    </xf>
    <xf numFmtId="0" fontId="2" fillId="2" borderId="0" xfId="6" applyFont="1" applyFill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0" fontId="0" fillId="2" borderId="2" xfId="6" applyFont="1" applyFill="1" applyBorder="1"/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4" fillId="3" borderId="1" xfId="6" applyFont="1" applyFill="1" applyBorder="1" applyAlignment="1">
      <alignment horizontal="center" vertical="center" wrapText="1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5" xfId="6" applyFont="1" applyFill="1" applyBorder="1"/>
    <xf numFmtId="0" fontId="0" fillId="0" borderId="1" xfId="6" applyFont="1" applyBorder="1" applyAlignment="1">
      <alignment horizontal="left"/>
    </xf>
    <xf numFmtId="4" fontId="0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5" xfId="6" applyFont="1" applyFill="1" applyBorder="1" applyAlignment="1">
      <alignment horizontal="right"/>
    </xf>
    <xf numFmtId="0" fontId="3" fillId="2" borderId="5" xfId="6" applyFont="1" applyFill="1" applyBorder="1" applyAlignment="1">
      <alignment wrapText="1"/>
    </xf>
    <xf numFmtId="4" fontId="3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workbookViewId="0"/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5" width="20.7109375" customWidth="1"/>
  </cols>
  <sheetData>
    <row r="1" spans="1:5" ht="12.75" customHeight="1" x14ac:dyDescent="0.2">
      <c r="A1" s="7"/>
      <c r="B1" s="8"/>
      <c r="C1" s="8"/>
      <c r="D1" s="8"/>
      <c r="E1" s="8"/>
    </row>
    <row r="2" spans="1:5" ht="12.75" customHeight="1" x14ac:dyDescent="0.2">
      <c r="A2" s="7"/>
      <c r="B2" s="6" t="s">
        <v>0</v>
      </c>
      <c r="C2" s="8"/>
      <c r="D2" s="8"/>
      <c r="E2" s="8"/>
    </row>
    <row r="3" spans="1:5" ht="20.100000000000001" customHeight="1" x14ac:dyDescent="0.2">
      <c r="A3" s="7"/>
      <c r="B3" s="7"/>
      <c r="C3" s="8"/>
      <c r="D3" s="8"/>
      <c r="E3" s="8"/>
    </row>
    <row r="4" spans="1:5" ht="20.100000000000001" customHeight="1" x14ac:dyDescent="0.3">
      <c r="A4" s="8"/>
      <c r="B4" s="5" t="s">
        <v>1</v>
      </c>
      <c r="C4" s="7"/>
      <c r="D4" s="7"/>
      <c r="E4" s="8"/>
    </row>
    <row r="5" spans="1:5" ht="12.75" customHeight="1" x14ac:dyDescent="0.2">
      <c r="A5" s="8"/>
      <c r="B5" s="7" t="s">
        <v>2</v>
      </c>
      <c r="C5" s="7"/>
      <c r="D5" s="7"/>
      <c r="E5" s="8"/>
    </row>
    <row r="6" spans="1:5" ht="12.75" customHeight="1" x14ac:dyDescent="0.2">
      <c r="A6" s="8"/>
      <c r="B6" s="10" t="s">
        <v>3</v>
      </c>
      <c r="C6" s="13">
        <f>SUM(C10:C11)</f>
        <v>0</v>
      </c>
      <c r="D6" s="8"/>
      <c r="E6" s="8"/>
    </row>
    <row r="7" spans="1:5" ht="12.75" customHeight="1" x14ac:dyDescent="0.2">
      <c r="A7" s="8"/>
      <c r="B7" s="10" t="s">
        <v>4</v>
      </c>
      <c r="C7" s="13">
        <f>SUM(E10:E11)</f>
        <v>0</v>
      </c>
      <c r="D7" s="8"/>
      <c r="E7" s="8"/>
    </row>
    <row r="8" spans="1:5" ht="12.75" customHeight="1" x14ac:dyDescent="0.2">
      <c r="A8" s="12"/>
      <c r="B8" s="12"/>
      <c r="C8" s="12"/>
      <c r="D8" s="12"/>
      <c r="E8" s="12"/>
    </row>
    <row r="9" spans="1:5" ht="12.75" customHeight="1" x14ac:dyDescent="0.2">
      <c r="A9" s="11" t="s">
        <v>5</v>
      </c>
      <c r="B9" s="11" t="s">
        <v>6</v>
      </c>
      <c r="C9" s="11" t="s">
        <v>7</v>
      </c>
      <c r="D9" s="11" t="s">
        <v>8</v>
      </c>
      <c r="E9" s="11" t="s">
        <v>9</v>
      </c>
    </row>
    <row r="10" spans="1:5" ht="12.75" customHeight="1" x14ac:dyDescent="0.2">
      <c r="A10" s="22" t="s">
        <v>23</v>
      </c>
      <c r="B10" s="22" t="s">
        <v>24</v>
      </c>
      <c r="C10" s="23">
        <f>'SO 201'!I3</f>
        <v>0</v>
      </c>
      <c r="D10" s="23">
        <f>'SO 201'!O2</f>
        <v>0</v>
      </c>
      <c r="E10" s="23">
        <f>C10+D10</f>
        <v>0</v>
      </c>
    </row>
    <row r="11" spans="1:5" ht="12.75" customHeight="1" x14ac:dyDescent="0.2">
      <c r="A11" s="22" t="s">
        <v>275</v>
      </c>
      <c r="B11" s="22" t="s">
        <v>276</v>
      </c>
      <c r="C11" s="23">
        <f>VRN!I3</f>
        <v>0</v>
      </c>
      <c r="D11" s="23">
        <f>VRN!O2</f>
        <v>0</v>
      </c>
      <c r="E11" s="23">
        <f>C11+D11</f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87"/>
  <sheetViews>
    <sheetView workbookViewId="0">
      <pane ySplit="7" topLeftCell="A57" activePane="bottomLeft" state="frozen"/>
      <selection pane="bottomLeft" activeCell="A8" sqref="A8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10</v>
      </c>
      <c r="B1" s="8"/>
      <c r="C1" s="8"/>
      <c r="D1" s="8"/>
      <c r="E1" s="8"/>
      <c r="F1" s="8"/>
      <c r="G1" s="8"/>
      <c r="H1" s="8"/>
      <c r="I1" s="8"/>
      <c r="P1" t="s">
        <v>21</v>
      </c>
    </row>
    <row r="2" spans="1:18" ht="24.95" customHeight="1" x14ac:dyDescent="0.2">
      <c r="B2" s="8"/>
      <c r="C2" s="8"/>
      <c r="D2" s="8"/>
      <c r="E2" s="9" t="s">
        <v>12</v>
      </c>
      <c r="F2" s="8"/>
      <c r="G2" s="8"/>
      <c r="H2" s="12"/>
      <c r="I2" s="12"/>
      <c r="O2">
        <f>0+O8+O25+O66+O79+O104+O113+O142+O147</f>
        <v>0</v>
      </c>
      <c r="P2" t="s">
        <v>21</v>
      </c>
    </row>
    <row r="3" spans="1:18" ht="15" customHeight="1" x14ac:dyDescent="0.25">
      <c r="A3" t="s">
        <v>11</v>
      </c>
      <c r="B3" s="16" t="s">
        <v>13</v>
      </c>
      <c r="C3" s="4" t="s">
        <v>14</v>
      </c>
      <c r="D3" s="7"/>
      <c r="E3" s="17" t="s">
        <v>15</v>
      </c>
      <c r="F3" s="8"/>
      <c r="G3" s="15"/>
      <c r="H3" s="14" t="s">
        <v>23</v>
      </c>
      <c r="I3" s="39">
        <f>0+I8+I25+I66+I79+I104+I113+I142+I147</f>
        <v>0</v>
      </c>
      <c r="O3" t="s">
        <v>18</v>
      </c>
      <c r="P3" t="s">
        <v>22</v>
      </c>
    </row>
    <row r="4" spans="1:18" ht="15" customHeight="1" x14ac:dyDescent="0.25">
      <c r="A4" t="s">
        <v>16</v>
      </c>
      <c r="B4" s="19" t="s">
        <v>17</v>
      </c>
      <c r="C4" s="3" t="s">
        <v>23</v>
      </c>
      <c r="D4" s="2"/>
      <c r="E4" s="20" t="s">
        <v>24</v>
      </c>
      <c r="F4" s="12"/>
      <c r="G4" s="12"/>
      <c r="H4" s="21"/>
      <c r="I4" s="21"/>
      <c r="O4" t="s">
        <v>19</v>
      </c>
      <c r="P4" t="s">
        <v>22</v>
      </c>
    </row>
    <row r="5" spans="1:18" ht="12.75" customHeight="1" x14ac:dyDescent="0.2">
      <c r="A5" s="1" t="s">
        <v>25</v>
      </c>
      <c r="B5" s="1" t="s">
        <v>27</v>
      </c>
      <c r="C5" s="1" t="s">
        <v>29</v>
      </c>
      <c r="D5" s="1" t="s">
        <v>30</v>
      </c>
      <c r="E5" s="1" t="s">
        <v>31</v>
      </c>
      <c r="F5" s="1" t="s">
        <v>33</v>
      </c>
      <c r="G5" s="1" t="s">
        <v>35</v>
      </c>
      <c r="H5" s="1" t="s">
        <v>37</v>
      </c>
      <c r="I5" s="1"/>
      <c r="O5" t="s">
        <v>20</v>
      </c>
      <c r="P5" t="s">
        <v>22</v>
      </c>
    </row>
    <row r="6" spans="1:18" ht="12.75" customHeight="1" x14ac:dyDescent="0.2">
      <c r="A6" s="1"/>
      <c r="B6" s="1"/>
      <c r="C6" s="1"/>
      <c r="D6" s="1"/>
      <c r="E6" s="1"/>
      <c r="F6" s="1"/>
      <c r="G6" s="1"/>
      <c r="H6" s="18" t="s">
        <v>38</v>
      </c>
      <c r="I6" s="18" t="s">
        <v>40</v>
      </c>
    </row>
    <row r="7" spans="1:18" ht="12.75" customHeight="1" x14ac:dyDescent="0.2">
      <c r="A7" s="18" t="s">
        <v>26</v>
      </c>
      <c r="B7" s="18" t="s">
        <v>28</v>
      </c>
      <c r="C7" s="18" t="s">
        <v>22</v>
      </c>
      <c r="D7" s="18" t="s">
        <v>21</v>
      </c>
      <c r="E7" s="18" t="s">
        <v>32</v>
      </c>
      <c r="F7" s="18" t="s">
        <v>34</v>
      </c>
      <c r="G7" s="18" t="s">
        <v>36</v>
      </c>
      <c r="H7" s="18" t="s">
        <v>39</v>
      </c>
      <c r="I7" s="18" t="s">
        <v>41</v>
      </c>
    </row>
    <row r="8" spans="1:18" ht="12.75" customHeight="1" x14ac:dyDescent="0.2">
      <c r="A8" s="21" t="s">
        <v>42</v>
      </c>
      <c r="B8" s="21"/>
      <c r="C8" s="25" t="s">
        <v>26</v>
      </c>
      <c r="D8" s="21"/>
      <c r="E8" s="26" t="s">
        <v>43</v>
      </c>
      <c r="F8" s="21"/>
      <c r="G8" s="21"/>
      <c r="H8" s="21"/>
      <c r="I8" s="27">
        <f>0+Q8</f>
        <v>0</v>
      </c>
      <c r="O8">
        <f>0+R8</f>
        <v>0</v>
      </c>
      <c r="Q8">
        <f>0+I9+I13+I17+I21</f>
        <v>0</v>
      </c>
      <c r="R8">
        <f>0+O9+O13+O17+O21</f>
        <v>0</v>
      </c>
    </row>
    <row r="9" spans="1:18" x14ac:dyDescent="0.2">
      <c r="A9" s="24" t="s">
        <v>44</v>
      </c>
      <c r="B9" s="28" t="s">
        <v>45</v>
      </c>
      <c r="C9" s="28" t="s">
        <v>46</v>
      </c>
      <c r="D9" s="24" t="s">
        <v>47</v>
      </c>
      <c r="E9" s="29" t="s">
        <v>48</v>
      </c>
      <c r="F9" s="30" t="s">
        <v>49</v>
      </c>
      <c r="G9" s="31">
        <v>88.18</v>
      </c>
      <c r="H9" s="32">
        <v>0</v>
      </c>
      <c r="I9" s="32">
        <f>ROUND(ROUND(H9,2)*ROUND(G9,3),2)</f>
        <v>0</v>
      </c>
      <c r="O9">
        <f>(I9*21)/100</f>
        <v>0</v>
      </c>
      <c r="P9" t="s">
        <v>22</v>
      </c>
    </row>
    <row r="10" spans="1:18" x14ac:dyDescent="0.2">
      <c r="A10" s="33" t="s">
        <v>50</v>
      </c>
      <c r="E10" s="34" t="s">
        <v>51</v>
      </c>
    </row>
    <row r="11" spans="1:18" ht="38.25" x14ac:dyDescent="0.2">
      <c r="A11" s="35" t="s">
        <v>52</v>
      </c>
      <c r="E11" s="36" t="s">
        <v>53</v>
      </c>
    </row>
    <row r="12" spans="1:18" ht="25.5" x14ac:dyDescent="0.2">
      <c r="A12" t="s">
        <v>54</v>
      </c>
      <c r="E12" s="34" t="s">
        <v>55</v>
      </c>
    </row>
    <row r="13" spans="1:18" x14ac:dyDescent="0.2">
      <c r="A13" s="24" t="s">
        <v>44</v>
      </c>
      <c r="B13" s="28" t="s">
        <v>56</v>
      </c>
      <c r="C13" s="28" t="s">
        <v>46</v>
      </c>
      <c r="D13" s="24" t="s">
        <v>57</v>
      </c>
      <c r="E13" s="29" t="s">
        <v>48</v>
      </c>
      <c r="F13" s="30" t="s">
        <v>49</v>
      </c>
      <c r="G13" s="31">
        <v>17.675000000000001</v>
      </c>
      <c r="H13" s="32">
        <v>0</v>
      </c>
      <c r="I13" s="32">
        <f>ROUND(ROUND(H13,2)*ROUND(G13,3),2)</f>
        <v>0</v>
      </c>
      <c r="O13">
        <f>(I13*21)/100</f>
        <v>0</v>
      </c>
      <c r="P13" t="s">
        <v>22</v>
      </c>
    </row>
    <row r="14" spans="1:18" x14ac:dyDescent="0.2">
      <c r="A14" s="33" t="s">
        <v>50</v>
      </c>
      <c r="E14" s="34" t="s">
        <v>58</v>
      </c>
    </row>
    <row r="15" spans="1:18" x14ac:dyDescent="0.2">
      <c r="A15" s="35" t="s">
        <v>52</v>
      </c>
      <c r="E15" s="36" t="s">
        <v>59</v>
      </c>
    </row>
    <row r="16" spans="1:18" ht="25.5" x14ac:dyDescent="0.2">
      <c r="A16" t="s">
        <v>54</v>
      </c>
      <c r="E16" s="34" t="s">
        <v>55</v>
      </c>
    </row>
    <row r="17" spans="1:18" x14ac:dyDescent="0.2">
      <c r="A17" s="24" t="s">
        <v>44</v>
      </c>
      <c r="B17" s="28" t="s">
        <v>60</v>
      </c>
      <c r="C17" s="28" t="s">
        <v>46</v>
      </c>
      <c r="D17" s="24" t="s">
        <v>61</v>
      </c>
      <c r="E17" s="29" t="s">
        <v>48</v>
      </c>
      <c r="F17" s="30" t="s">
        <v>49</v>
      </c>
      <c r="G17" s="31">
        <v>36.844999999999999</v>
      </c>
      <c r="H17" s="32">
        <v>0</v>
      </c>
      <c r="I17" s="32">
        <f>ROUND(ROUND(H17,2)*ROUND(G17,3),2)</f>
        <v>0</v>
      </c>
      <c r="O17">
        <f>(I17*21)/100</f>
        <v>0</v>
      </c>
      <c r="P17" t="s">
        <v>22</v>
      </c>
    </row>
    <row r="18" spans="1:18" x14ac:dyDescent="0.2">
      <c r="A18" s="33" t="s">
        <v>50</v>
      </c>
      <c r="E18" s="34" t="s">
        <v>62</v>
      </c>
    </row>
    <row r="19" spans="1:18" x14ac:dyDescent="0.2">
      <c r="A19" s="35" t="s">
        <v>52</v>
      </c>
      <c r="E19" s="36" t="s">
        <v>63</v>
      </c>
    </row>
    <row r="20" spans="1:18" ht="25.5" x14ac:dyDescent="0.2">
      <c r="A20" t="s">
        <v>54</v>
      </c>
      <c r="E20" s="34" t="s">
        <v>55</v>
      </c>
    </row>
    <row r="21" spans="1:18" x14ac:dyDescent="0.2">
      <c r="A21" s="24" t="s">
        <v>44</v>
      </c>
      <c r="B21" s="28" t="s">
        <v>64</v>
      </c>
      <c r="C21" s="28" t="s">
        <v>46</v>
      </c>
      <c r="D21" s="24" t="s">
        <v>65</v>
      </c>
      <c r="E21" s="29" t="s">
        <v>48</v>
      </c>
      <c r="F21" s="30" t="s">
        <v>49</v>
      </c>
      <c r="G21" s="31">
        <v>16.538</v>
      </c>
      <c r="H21" s="32">
        <v>0</v>
      </c>
      <c r="I21" s="32">
        <f>ROUND(ROUND(H21,2)*ROUND(G21,3),2)</f>
        <v>0</v>
      </c>
      <c r="O21">
        <f>(I21*21)/100</f>
        <v>0</v>
      </c>
      <c r="P21" t="s">
        <v>22</v>
      </c>
    </row>
    <row r="22" spans="1:18" x14ac:dyDescent="0.2">
      <c r="A22" s="33" t="s">
        <v>50</v>
      </c>
      <c r="E22" s="34" t="s">
        <v>66</v>
      </c>
    </row>
    <row r="23" spans="1:18" x14ac:dyDescent="0.2">
      <c r="A23" s="35" t="s">
        <v>52</v>
      </c>
      <c r="E23" s="36" t="s">
        <v>67</v>
      </c>
    </row>
    <row r="24" spans="1:18" ht="25.5" x14ac:dyDescent="0.2">
      <c r="A24" t="s">
        <v>54</v>
      </c>
      <c r="E24" s="34" t="s">
        <v>55</v>
      </c>
    </row>
    <row r="25" spans="1:18" ht="12.75" customHeight="1" x14ac:dyDescent="0.2">
      <c r="A25" s="12" t="s">
        <v>42</v>
      </c>
      <c r="B25" s="12"/>
      <c r="C25" s="37" t="s">
        <v>28</v>
      </c>
      <c r="D25" s="12"/>
      <c r="E25" s="26" t="s">
        <v>68</v>
      </c>
      <c r="F25" s="12"/>
      <c r="G25" s="12"/>
      <c r="H25" s="12"/>
      <c r="I25" s="38">
        <f>0+Q25</f>
        <v>0</v>
      </c>
      <c r="O25">
        <f>0+R25</f>
        <v>0</v>
      </c>
      <c r="Q25">
        <f>0+I26+I30+I34+I38+I42+I46+I50+I54+I58+I62</f>
        <v>0</v>
      </c>
      <c r="R25">
        <f>0+O26+O30+O34+O38+O42+O46+O50+O54+O58+O62</f>
        <v>0</v>
      </c>
    </row>
    <row r="26" spans="1:18" x14ac:dyDescent="0.2">
      <c r="A26" s="24" t="s">
        <v>44</v>
      </c>
      <c r="B26" s="28" t="s">
        <v>69</v>
      </c>
      <c r="C26" s="28" t="s">
        <v>70</v>
      </c>
      <c r="D26" s="24" t="s">
        <v>71</v>
      </c>
      <c r="E26" s="29" t="s">
        <v>72</v>
      </c>
      <c r="F26" s="30" t="s">
        <v>73</v>
      </c>
      <c r="G26" s="31">
        <v>60</v>
      </c>
      <c r="H26" s="32">
        <v>0</v>
      </c>
      <c r="I26" s="32">
        <f>ROUND(ROUND(H26,2)*ROUND(G26,3),2)</f>
        <v>0</v>
      </c>
      <c r="O26">
        <f>(I26*21)/100</f>
        <v>0</v>
      </c>
      <c r="P26" t="s">
        <v>22</v>
      </c>
    </row>
    <row r="27" spans="1:18" x14ac:dyDescent="0.2">
      <c r="A27" s="33" t="s">
        <v>50</v>
      </c>
      <c r="E27" s="34" t="s">
        <v>74</v>
      </c>
    </row>
    <row r="28" spans="1:18" x14ac:dyDescent="0.2">
      <c r="A28" s="35" t="s">
        <v>52</v>
      </c>
      <c r="E28" s="36" t="s">
        <v>75</v>
      </c>
    </row>
    <row r="29" spans="1:18" x14ac:dyDescent="0.2">
      <c r="A29" t="s">
        <v>54</v>
      </c>
      <c r="E29" s="34" t="s">
        <v>76</v>
      </c>
    </row>
    <row r="30" spans="1:18" ht="25.5" x14ac:dyDescent="0.2">
      <c r="A30" s="24" t="s">
        <v>44</v>
      </c>
      <c r="B30" s="28" t="s">
        <v>77</v>
      </c>
      <c r="C30" s="28" t="s">
        <v>78</v>
      </c>
      <c r="D30" s="24" t="s">
        <v>71</v>
      </c>
      <c r="E30" s="29" t="s">
        <v>79</v>
      </c>
      <c r="F30" s="30" t="s">
        <v>49</v>
      </c>
      <c r="G30" s="31">
        <v>17.675000000000001</v>
      </c>
      <c r="H30" s="32">
        <v>0</v>
      </c>
      <c r="I30" s="32">
        <f>ROUND(ROUND(H30,2)*ROUND(G30,3),2)</f>
        <v>0</v>
      </c>
      <c r="O30">
        <f>(I30*21)/100</f>
        <v>0</v>
      </c>
      <c r="P30" t="s">
        <v>22</v>
      </c>
    </row>
    <row r="31" spans="1:18" x14ac:dyDescent="0.2">
      <c r="A31" s="33" t="s">
        <v>50</v>
      </c>
      <c r="E31" s="34" t="s">
        <v>71</v>
      </c>
    </row>
    <row r="32" spans="1:18" ht="25.5" x14ac:dyDescent="0.2">
      <c r="A32" s="35" t="s">
        <v>52</v>
      </c>
      <c r="E32" s="36" t="s">
        <v>80</v>
      </c>
    </row>
    <row r="33" spans="1:16" ht="63.75" x14ac:dyDescent="0.2">
      <c r="A33" t="s">
        <v>54</v>
      </c>
      <c r="E33" s="34" t="s">
        <v>81</v>
      </c>
    </row>
    <row r="34" spans="1:16" x14ac:dyDescent="0.2">
      <c r="A34" s="24" t="s">
        <v>44</v>
      </c>
      <c r="B34" s="28" t="s">
        <v>82</v>
      </c>
      <c r="C34" s="28" t="s">
        <v>83</v>
      </c>
      <c r="D34" s="24" t="s">
        <v>71</v>
      </c>
      <c r="E34" s="29" t="s">
        <v>84</v>
      </c>
      <c r="F34" s="30" t="s">
        <v>49</v>
      </c>
      <c r="G34" s="31">
        <v>5.05</v>
      </c>
      <c r="H34" s="32">
        <v>0</v>
      </c>
      <c r="I34" s="32">
        <f>ROUND(ROUND(H34,2)*ROUND(G34,3),2)</f>
        <v>0</v>
      </c>
      <c r="O34">
        <f>(I34*21)/100</f>
        <v>0</v>
      </c>
      <c r="P34" t="s">
        <v>22</v>
      </c>
    </row>
    <row r="35" spans="1:16" x14ac:dyDescent="0.2">
      <c r="A35" s="33" t="s">
        <v>50</v>
      </c>
      <c r="E35" s="34" t="s">
        <v>71</v>
      </c>
    </row>
    <row r="36" spans="1:16" ht="25.5" x14ac:dyDescent="0.2">
      <c r="A36" s="35" t="s">
        <v>52</v>
      </c>
      <c r="E36" s="36" t="s">
        <v>85</v>
      </c>
    </row>
    <row r="37" spans="1:16" ht="63.75" x14ac:dyDescent="0.2">
      <c r="A37" t="s">
        <v>54</v>
      </c>
      <c r="E37" s="34" t="s">
        <v>81</v>
      </c>
    </row>
    <row r="38" spans="1:16" x14ac:dyDescent="0.2">
      <c r="A38" s="24" t="s">
        <v>44</v>
      </c>
      <c r="B38" s="28" t="s">
        <v>86</v>
      </c>
      <c r="C38" s="28" t="s">
        <v>87</v>
      </c>
      <c r="D38" s="24" t="s">
        <v>71</v>
      </c>
      <c r="E38" s="29" t="s">
        <v>88</v>
      </c>
      <c r="F38" s="30" t="s">
        <v>89</v>
      </c>
      <c r="G38" s="31">
        <v>32</v>
      </c>
      <c r="H38" s="32">
        <v>0</v>
      </c>
      <c r="I38" s="32">
        <f>ROUND(ROUND(H38,2)*ROUND(G38,3),2)</f>
        <v>0</v>
      </c>
      <c r="O38">
        <f>(I38*21)/100</f>
        <v>0</v>
      </c>
      <c r="P38" t="s">
        <v>22</v>
      </c>
    </row>
    <row r="39" spans="1:16" x14ac:dyDescent="0.2">
      <c r="A39" s="33" t="s">
        <v>50</v>
      </c>
      <c r="E39" s="34" t="s">
        <v>71</v>
      </c>
    </row>
    <row r="40" spans="1:16" x14ac:dyDescent="0.2">
      <c r="A40" s="35" t="s">
        <v>52</v>
      </c>
      <c r="E40" s="36" t="s">
        <v>90</v>
      </c>
    </row>
    <row r="41" spans="1:16" ht="38.25" x14ac:dyDescent="0.2">
      <c r="A41" t="s">
        <v>54</v>
      </c>
      <c r="E41" s="34" t="s">
        <v>91</v>
      </c>
    </row>
    <row r="42" spans="1:16" x14ac:dyDescent="0.2">
      <c r="A42" s="24" t="s">
        <v>44</v>
      </c>
      <c r="B42" s="28" t="s">
        <v>92</v>
      </c>
      <c r="C42" s="28" t="s">
        <v>93</v>
      </c>
      <c r="D42" s="24" t="s">
        <v>71</v>
      </c>
      <c r="E42" s="29" t="s">
        <v>94</v>
      </c>
      <c r="F42" s="30" t="s">
        <v>95</v>
      </c>
      <c r="G42" s="31">
        <v>15</v>
      </c>
      <c r="H42" s="32">
        <v>0</v>
      </c>
      <c r="I42" s="32">
        <f>ROUND(ROUND(H42,2)*ROUND(G42,3),2)</f>
        <v>0</v>
      </c>
      <c r="O42">
        <f>(I42*21)/100</f>
        <v>0</v>
      </c>
      <c r="P42" t="s">
        <v>22</v>
      </c>
    </row>
    <row r="43" spans="1:16" x14ac:dyDescent="0.2">
      <c r="A43" s="33" t="s">
        <v>50</v>
      </c>
      <c r="E43" s="34" t="s">
        <v>71</v>
      </c>
    </row>
    <row r="44" spans="1:16" x14ac:dyDescent="0.2">
      <c r="A44" s="35" t="s">
        <v>52</v>
      </c>
      <c r="E44" s="36" t="s">
        <v>96</v>
      </c>
    </row>
    <row r="45" spans="1:16" ht="38.25" x14ac:dyDescent="0.2">
      <c r="A45" t="s">
        <v>54</v>
      </c>
      <c r="E45" s="34" t="s">
        <v>97</v>
      </c>
    </row>
    <row r="46" spans="1:16" x14ac:dyDescent="0.2">
      <c r="A46" s="24" t="s">
        <v>44</v>
      </c>
      <c r="B46" s="28" t="s">
        <v>98</v>
      </c>
      <c r="C46" s="28" t="s">
        <v>99</v>
      </c>
      <c r="D46" s="24" t="s">
        <v>71</v>
      </c>
      <c r="E46" s="29" t="s">
        <v>100</v>
      </c>
      <c r="F46" s="30" t="s">
        <v>49</v>
      </c>
      <c r="G46" s="31">
        <v>11.988</v>
      </c>
      <c r="H46" s="32">
        <v>0</v>
      </c>
      <c r="I46" s="32">
        <f>ROUND(ROUND(H46,2)*ROUND(G46,3),2)</f>
        <v>0</v>
      </c>
      <c r="O46">
        <f>(I46*21)/100</f>
        <v>0</v>
      </c>
      <c r="P46" t="s">
        <v>22</v>
      </c>
    </row>
    <row r="47" spans="1:16" x14ac:dyDescent="0.2">
      <c r="A47" s="33" t="s">
        <v>50</v>
      </c>
      <c r="E47" s="34" t="s">
        <v>101</v>
      </c>
    </row>
    <row r="48" spans="1:16" x14ac:dyDescent="0.2">
      <c r="A48" s="35" t="s">
        <v>52</v>
      </c>
      <c r="E48" s="36" t="s">
        <v>102</v>
      </c>
    </row>
    <row r="49" spans="1:16" ht="369.75" x14ac:dyDescent="0.2">
      <c r="A49" t="s">
        <v>54</v>
      </c>
      <c r="E49" s="34" t="s">
        <v>103</v>
      </c>
    </row>
    <row r="50" spans="1:16" x14ac:dyDescent="0.2">
      <c r="A50" s="24" t="s">
        <v>44</v>
      </c>
      <c r="B50" s="28" t="s">
        <v>104</v>
      </c>
      <c r="C50" s="28" t="s">
        <v>105</v>
      </c>
      <c r="D50" s="24" t="s">
        <v>71</v>
      </c>
      <c r="E50" s="29" t="s">
        <v>106</v>
      </c>
      <c r="F50" s="30" t="s">
        <v>49</v>
      </c>
      <c r="G50" s="31">
        <v>76.191999999999993</v>
      </c>
      <c r="H50" s="32">
        <v>0</v>
      </c>
      <c r="I50" s="32">
        <f>ROUND(ROUND(H50,2)*ROUND(G50,3),2)</f>
        <v>0</v>
      </c>
      <c r="O50">
        <f>(I50*21)/100</f>
        <v>0</v>
      </c>
      <c r="P50" t="s">
        <v>22</v>
      </c>
    </row>
    <row r="51" spans="1:16" x14ac:dyDescent="0.2">
      <c r="A51" s="33" t="s">
        <v>50</v>
      </c>
      <c r="E51" s="34" t="s">
        <v>71</v>
      </c>
    </row>
    <row r="52" spans="1:16" x14ac:dyDescent="0.2">
      <c r="A52" s="35" t="s">
        <v>52</v>
      </c>
      <c r="E52" s="36" t="s">
        <v>107</v>
      </c>
    </row>
    <row r="53" spans="1:16" ht="318.75" x14ac:dyDescent="0.2">
      <c r="A53" t="s">
        <v>54</v>
      </c>
      <c r="E53" s="34" t="s">
        <v>108</v>
      </c>
    </row>
    <row r="54" spans="1:16" x14ac:dyDescent="0.2">
      <c r="A54" s="24" t="s">
        <v>44</v>
      </c>
      <c r="B54" s="28" t="s">
        <v>109</v>
      </c>
      <c r="C54" s="28" t="s">
        <v>110</v>
      </c>
      <c r="D54" s="24" t="s">
        <v>71</v>
      </c>
      <c r="E54" s="29" t="s">
        <v>111</v>
      </c>
      <c r="F54" s="30" t="s">
        <v>49</v>
      </c>
      <c r="G54" s="31">
        <v>87.867999999999995</v>
      </c>
      <c r="H54" s="32">
        <v>0</v>
      </c>
      <c r="I54" s="32">
        <f>ROUND(ROUND(H54,2)*ROUND(G54,3),2)</f>
        <v>0</v>
      </c>
      <c r="O54">
        <f>(I54*21)/100</f>
        <v>0</v>
      </c>
      <c r="P54" t="s">
        <v>22</v>
      </c>
    </row>
    <row r="55" spans="1:16" x14ac:dyDescent="0.2">
      <c r="A55" s="33" t="s">
        <v>50</v>
      </c>
      <c r="E55" s="34" t="s">
        <v>112</v>
      </c>
    </row>
    <row r="56" spans="1:16" ht="38.25" x14ac:dyDescent="0.2">
      <c r="A56" s="35" t="s">
        <v>52</v>
      </c>
      <c r="E56" s="36" t="s">
        <v>113</v>
      </c>
    </row>
    <row r="57" spans="1:16" ht="280.5" x14ac:dyDescent="0.2">
      <c r="A57" t="s">
        <v>54</v>
      </c>
      <c r="E57" s="34" t="s">
        <v>114</v>
      </c>
    </row>
    <row r="58" spans="1:16" x14ac:dyDescent="0.2">
      <c r="A58" s="24" t="s">
        <v>44</v>
      </c>
      <c r="B58" s="28" t="s">
        <v>115</v>
      </c>
      <c r="C58" s="28" t="s">
        <v>116</v>
      </c>
      <c r="D58" s="24" t="s">
        <v>71</v>
      </c>
      <c r="E58" s="29" t="s">
        <v>117</v>
      </c>
      <c r="F58" s="30" t="s">
        <v>73</v>
      </c>
      <c r="G58" s="31">
        <v>39.69</v>
      </c>
      <c r="H58" s="32">
        <v>0</v>
      </c>
      <c r="I58" s="32">
        <f>ROUND(ROUND(H58,2)*ROUND(G58,3),2)</f>
        <v>0</v>
      </c>
      <c r="O58">
        <f>(I58*21)/100</f>
        <v>0</v>
      </c>
      <c r="P58" t="s">
        <v>22</v>
      </c>
    </row>
    <row r="59" spans="1:16" x14ac:dyDescent="0.2">
      <c r="A59" s="33" t="s">
        <v>50</v>
      </c>
      <c r="E59" s="34" t="s">
        <v>71</v>
      </c>
    </row>
    <row r="60" spans="1:16" x14ac:dyDescent="0.2">
      <c r="A60" s="35" t="s">
        <v>52</v>
      </c>
      <c r="E60" s="36" t="s">
        <v>118</v>
      </c>
    </row>
    <row r="61" spans="1:16" x14ac:dyDescent="0.2">
      <c r="A61" t="s">
        <v>54</v>
      </c>
      <c r="E61" s="34" t="s">
        <v>119</v>
      </c>
    </row>
    <row r="62" spans="1:16" x14ac:dyDescent="0.2">
      <c r="A62" s="24" t="s">
        <v>44</v>
      </c>
      <c r="B62" s="28" t="s">
        <v>120</v>
      </c>
      <c r="C62" s="28" t="s">
        <v>121</v>
      </c>
      <c r="D62" s="24" t="s">
        <v>71</v>
      </c>
      <c r="E62" s="29" t="s">
        <v>122</v>
      </c>
      <c r="F62" s="30" t="s">
        <v>73</v>
      </c>
      <c r="G62" s="31">
        <v>80</v>
      </c>
      <c r="H62" s="32">
        <v>0</v>
      </c>
      <c r="I62" s="32">
        <f>ROUND(ROUND(H62,2)*ROUND(G62,3),2)</f>
        <v>0</v>
      </c>
      <c r="O62">
        <f>(I62*21)/100</f>
        <v>0</v>
      </c>
      <c r="P62" t="s">
        <v>22</v>
      </c>
    </row>
    <row r="63" spans="1:16" x14ac:dyDescent="0.2">
      <c r="A63" s="33" t="s">
        <v>50</v>
      </c>
      <c r="E63" s="34" t="s">
        <v>71</v>
      </c>
    </row>
    <row r="64" spans="1:16" x14ac:dyDescent="0.2">
      <c r="A64" s="35" t="s">
        <v>52</v>
      </c>
      <c r="E64" s="36" t="s">
        <v>123</v>
      </c>
    </row>
    <row r="65" spans="1:18" x14ac:dyDescent="0.2">
      <c r="A65" t="s">
        <v>54</v>
      </c>
      <c r="E65" s="34" t="s">
        <v>124</v>
      </c>
    </row>
    <row r="66" spans="1:18" ht="12.75" customHeight="1" x14ac:dyDescent="0.2">
      <c r="A66" s="12" t="s">
        <v>42</v>
      </c>
      <c r="B66" s="12"/>
      <c r="C66" s="37" t="s">
        <v>22</v>
      </c>
      <c r="D66" s="12"/>
      <c r="E66" s="26" t="s">
        <v>125</v>
      </c>
      <c r="F66" s="12"/>
      <c r="G66" s="12"/>
      <c r="H66" s="12"/>
      <c r="I66" s="38">
        <f>0+Q66</f>
        <v>0</v>
      </c>
      <c r="O66">
        <f>0+R66</f>
        <v>0</v>
      </c>
      <c r="Q66">
        <f>0+I67+I71+I75</f>
        <v>0</v>
      </c>
      <c r="R66">
        <f>0+O67+O71+O75</f>
        <v>0</v>
      </c>
    </row>
    <row r="67" spans="1:18" x14ac:dyDescent="0.2">
      <c r="A67" s="24" t="s">
        <v>44</v>
      </c>
      <c r="B67" s="28" t="s">
        <v>126</v>
      </c>
      <c r="C67" s="28" t="s">
        <v>127</v>
      </c>
      <c r="D67" s="24" t="s">
        <v>71</v>
      </c>
      <c r="E67" s="29" t="s">
        <v>128</v>
      </c>
      <c r="F67" s="30" t="s">
        <v>95</v>
      </c>
      <c r="G67" s="31">
        <v>8</v>
      </c>
      <c r="H67" s="32">
        <v>0</v>
      </c>
      <c r="I67" s="32">
        <f>ROUND(ROUND(H67,2)*ROUND(G67,3),2)</f>
        <v>0</v>
      </c>
      <c r="O67">
        <f>(I67*21)/100</f>
        <v>0</v>
      </c>
      <c r="P67" t="s">
        <v>22</v>
      </c>
    </row>
    <row r="68" spans="1:18" x14ac:dyDescent="0.2">
      <c r="A68" s="33" t="s">
        <v>50</v>
      </c>
      <c r="E68" s="34" t="s">
        <v>71</v>
      </c>
    </row>
    <row r="69" spans="1:18" x14ac:dyDescent="0.2">
      <c r="A69" s="35" t="s">
        <v>52</v>
      </c>
      <c r="E69" s="36" t="s">
        <v>129</v>
      </c>
    </row>
    <row r="70" spans="1:18" ht="165.75" x14ac:dyDescent="0.2">
      <c r="A70" t="s">
        <v>54</v>
      </c>
      <c r="E70" s="34" t="s">
        <v>130</v>
      </c>
    </row>
    <row r="71" spans="1:18" x14ac:dyDescent="0.2">
      <c r="A71" s="24" t="s">
        <v>44</v>
      </c>
      <c r="B71" s="28" t="s">
        <v>131</v>
      </c>
      <c r="C71" s="28" t="s">
        <v>132</v>
      </c>
      <c r="D71" s="24" t="s">
        <v>71</v>
      </c>
      <c r="E71" s="29" t="s">
        <v>133</v>
      </c>
      <c r="F71" s="30" t="s">
        <v>49</v>
      </c>
      <c r="G71" s="31">
        <v>39.564999999999998</v>
      </c>
      <c r="H71" s="32">
        <v>0</v>
      </c>
      <c r="I71" s="32">
        <f>ROUND(ROUND(H71,2)*ROUND(G71,3),2)</f>
        <v>0</v>
      </c>
      <c r="O71">
        <f>(I71*21)/100</f>
        <v>0</v>
      </c>
      <c r="P71" t="s">
        <v>22</v>
      </c>
    </row>
    <row r="72" spans="1:18" x14ac:dyDescent="0.2">
      <c r="A72" s="33" t="s">
        <v>50</v>
      </c>
      <c r="E72" s="34" t="s">
        <v>134</v>
      </c>
    </row>
    <row r="73" spans="1:18" ht="51" x14ac:dyDescent="0.2">
      <c r="A73" s="35" t="s">
        <v>52</v>
      </c>
      <c r="E73" s="36" t="s">
        <v>135</v>
      </c>
    </row>
    <row r="74" spans="1:18" ht="38.25" x14ac:dyDescent="0.2">
      <c r="A74" t="s">
        <v>54</v>
      </c>
      <c r="E74" s="34" t="s">
        <v>136</v>
      </c>
    </row>
    <row r="75" spans="1:18" x14ac:dyDescent="0.2">
      <c r="A75" s="24" t="s">
        <v>44</v>
      </c>
      <c r="B75" s="28" t="s">
        <v>137</v>
      </c>
      <c r="C75" s="28" t="s">
        <v>138</v>
      </c>
      <c r="D75" s="24" t="s">
        <v>71</v>
      </c>
      <c r="E75" s="29" t="s">
        <v>139</v>
      </c>
      <c r="F75" s="30" t="s">
        <v>73</v>
      </c>
      <c r="G75" s="31">
        <v>52.44</v>
      </c>
      <c r="H75" s="32">
        <v>0</v>
      </c>
      <c r="I75" s="32">
        <f>ROUND(ROUND(H75,2)*ROUND(G75,3),2)</f>
        <v>0</v>
      </c>
      <c r="O75">
        <f>(I75*21)/100</f>
        <v>0</v>
      </c>
      <c r="P75" t="s">
        <v>22</v>
      </c>
    </row>
    <row r="76" spans="1:18" x14ac:dyDescent="0.2">
      <c r="A76" s="33" t="s">
        <v>50</v>
      </c>
      <c r="E76" s="34" t="s">
        <v>140</v>
      </c>
    </row>
    <row r="77" spans="1:18" x14ac:dyDescent="0.2">
      <c r="A77" s="35" t="s">
        <v>52</v>
      </c>
      <c r="E77" s="36" t="s">
        <v>141</v>
      </c>
    </row>
    <row r="78" spans="1:18" ht="38.25" x14ac:dyDescent="0.2">
      <c r="A78" t="s">
        <v>54</v>
      </c>
      <c r="E78" s="34" t="s">
        <v>142</v>
      </c>
    </row>
    <row r="79" spans="1:18" ht="12.75" customHeight="1" x14ac:dyDescent="0.2">
      <c r="A79" s="12" t="s">
        <v>42</v>
      </c>
      <c r="B79" s="12"/>
      <c r="C79" s="37" t="s">
        <v>21</v>
      </c>
      <c r="D79" s="12"/>
      <c r="E79" s="26" t="s">
        <v>143</v>
      </c>
      <c r="F79" s="12"/>
      <c r="G79" s="12"/>
      <c r="H79" s="12"/>
      <c r="I79" s="38">
        <f>0+Q79</f>
        <v>0</v>
      </c>
      <c r="O79">
        <f>0+R79</f>
        <v>0</v>
      </c>
      <c r="Q79">
        <f>0+I80+I84+I88+I92+I96+I100</f>
        <v>0</v>
      </c>
      <c r="R79">
        <f>0+O80+O84+O88+O92+O96+O100</f>
        <v>0</v>
      </c>
    </row>
    <row r="80" spans="1:18" x14ac:dyDescent="0.2">
      <c r="A80" s="24" t="s">
        <v>44</v>
      </c>
      <c r="B80" s="28" t="s">
        <v>41</v>
      </c>
      <c r="C80" s="28" t="s">
        <v>144</v>
      </c>
      <c r="D80" s="24" t="s">
        <v>71</v>
      </c>
      <c r="E80" s="29" t="s">
        <v>145</v>
      </c>
      <c r="F80" s="30" t="s">
        <v>146</v>
      </c>
      <c r="G80" s="31">
        <v>120</v>
      </c>
      <c r="H80" s="32">
        <v>0</v>
      </c>
      <c r="I80" s="32">
        <f>ROUND(ROUND(H80,2)*ROUND(G80,3),2)</f>
        <v>0</v>
      </c>
      <c r="O80">
        <f>(I80*21)/100</f>
        <v>0</v>
      </c>
      <c r="P80" t="s">
        <v>22</v>
      </c>
    </row>
    <row r="81" spans="1:16" x14ac:dyDescent="0.2">
      <c r="A81" s="33" t="s">
        <v>50</v>
      </c>
      <c r="E81" s="34" t="s">
        <v>71</v>
      </c>
    </row>
    <row r="82" spans="1:16" x14ac:dyDescent="0.2">
      <c r="A82" s="35" t="s">
        <v>52</v>
      </c>
      <c r="E82" s="36" t="s">
        <v>147</v>
      </c>
    </row>
    <row r="83" spans="1:16" ht="25.5" x14ac:dyDescent="0.2">
      <c r="A83" t="s">
        <v>54</v>
      </c>
      <c r="E83" s="34" t="s">
        <v>148</v>
      </c>
    </row>
    <row r="84" spans="1:16" x14ac:dyDescent="0.2">
      <c r="A84" s="24" t="s">
        <v>44</v>
      </c>
      <c r="B84" s="28" t="s">
        <v>149</v>
      </c>
      <c r="C84" s="28" t="s">
        <v>150</v>
      </c>
      <c r="D84" s="24" t="s">
        <v>71</v>
      </c>
      <c r="E84" s="29" t="s">
        <v>151</v>
      </c>
      <c r="F84" s="30" t="s">
        <v>49</v>
      </c>
      <c r="G84" s="31">
        <v>1.7250000000000001</v>
      </c>
      <c r="H84" s="32">
        <v>0</v>
      </c>
      <c r="I84" s="32">
        <f>ROUND(ROUND(H84,2)*ROUND(G84,3),2)</f>
        <v>0</v>
      </c>
      <c r="O84">
        <f>(I84*21)/100</f>
        <v>0</v>
      </c>
      <c r="P84" t="s">
        <v>22</v>
      </c>
    </row>
    <row r="85" spans="1:16" x14ac:dyDescent="0.2">
      <c r="A85" s="33" t="s">
        <v>50</v>
      </c>
      <c r="E85" s="34" t="s">
        <v>152</v>
      </c>
    </row>
    <row r="86" spans="1:16" x14ac:dyDescent="0.2">
      <c r="A86" s="35" t="s">
        <v>52</v>
      </c>
      <c r="E86" s="36" t="s">
        <v>153</v>
      </c>
    </row>
    <row r="87" spans="1:16" ht="382.5" x14ac:dyDescent="0.2">
      <c r="A87" t="s">
        <v>54</v>
      </c>
      <c r="E87" s="34" t="s">
        <v>154</v>
      </c>
    </row>
    <row r="88" spans="1:16" x14ac:dyDescent="0.2">
      <c r="A88" s="24" t="s">
        <v>44</v>
      </c>
      <c r="B88" s="28" t="s">
        <v>155</v>
      </c>
      <c r="C88" s="28" t="s">
        <v>156</v>
      </c>
      <c r="D88" s="24" t="s">
        <v>71</v>
      </c>
      <c r="E88" s="29" t="s">
        <v>157</v>
      </c>
      <c r="F88" s="30" t="s">
        <v>158</v>
      </c>
      <c r="G88" s="31">
        <v>0.47399999999999998</v>
      </c>
      <c r="H88" s="32">
        <v>0</v>
      </c>
      <c r="I88" s="32">
        <f>ROUND(ROUND(H88,2)*ROUND(G88,3),2)</f>
        <v>0</v>
      </c>
      <c r="O88">
        <f>(I88*21)/100</f>
        <v>0</v>
      </c>
      <c r="P88" t="s">
        <v>22</v>
      </c>
    </row>
    <row r="89" spans="1:16" x14ac:dyDescent="0.2">
      <c r="A89" s="33" t="s">
        <v>50</v>
      </c>
      <c r="E89" s="34" t="s">
        <v>159</v>
      </c>
    </row>
    <row r="90" spans="1:16" x14ac:dyDescent="0.2">
      <c r="A90" s="35" t="s">
        <v>52</v>
      </c>
      <c r="E90" s="36" t="s">
        <v>160</v>
      </c>
    </row>
    <row r="91" spans="1:16" ht="242.25" x14ac:dyDescent="0.2">
      <c r="A91" t="s">
        <v>54</v>
      </c>
      <c r="E91" s="34" t="s">
        <v>161</v>
      </c>
    </row>
    <row r="92" spans="1:16" x14ac:dyDescent="0.2">
      <c r="A92" s="24" t="s">
        <v>44</v>
      </c>
      <c r="B92" s="28" t="s">
        <v>162</v>
      </c>
      <c r="C92" s="28" t="s">
        <v>163</v>
      </c>
      <c r="D92" s="24" t="s">
        <v>71</v>
      </c>
      <c r="E92" s="29" t="s">
        <v>164</v>
      </c>
      <c r="F92" s="30" t="s">
        <v>49</v>
      </c>
      <c r="G92" s="31">
        <v>5.1639999999999997</v>
      </c>
      <c r="H92" s="32">
        <v>0</v>
      </c>
      <c r="I92" s="32">
        <f>ROUND(ROUND(H92,2)*ROUND(G92,3),2)</f>
        <v>0</v>
      </c>
      <c r="O92">
        <f>(I92*21)/100</f>
        <v>0</v>
      </c>
      <c r="P92" t="s">
        <v>22</v>
      </c>
    </row>
    <row r="93" spans="1:16" ht="25.5" x14ac:dyDescent="0.2">
      <c r="A93" s="33" t="s">
        <v>50</v>
      </c>
      <c r="E93" s="34" t="s">
        <v>165</v>
      </c>
    </row>
    <row r="94" spans="1:16" ht="38.25" x14ac:dyDescent="0.2">
      <c r="A94" s="35" t="s">
        <v>52</v>
      </c>
      <c r="E94" s="36" t="s">
        <v>166</v>
      </c>
    </row>
    <row r="95" spans="1:16" ht="38.25" x14ac:dyDescent="0.2">
      <c r="A95" t="s">
        <v>54</v>
      </c>
      <c r="E95" s="34" t="s">
        <v>167</v>
      </c>
    </row>
    <row r="96" spans="1:16" x14ac:dyDescent="0.2">
      <c r="A96" s="24" t="s">
        <v>44</v>
      </c>
      <c r="B96" s="28" t="s">
        <v>168</v>
      </c>
      <c r="C96" s="28" t="s">
        <v>169</v>
      </c>
      <c r="D96" s="24" t="s">
        <v>71</v>
      </c>
      <c r="E96" s="29" t="s">
        <v>170</v>
      </c>
      <c r="F96" s="30" t="s">
        <v>49</v>
      </c>
      <c r="G96" s="31">
        <v>6.56</v>
      </c>
      <c r="H96" s="32">
        <v>0</v>
      </c>
      <c r="I96" s="32">
        <f>ROUND(ROUND(H96,2)*ROUND(G96,3),2)</f>
        <v>0</v>
      </c>
      <c r="O96">
        <f>(I96*21)/100</f>
        <v>0</v>
      </c>
      <c r="P96" t="s">
        <v>22</v>
      </c>
    </row>
    <row r="97" spans="1:18" x14ac:dyDescent="0.2">
      <c r="A97" s="33" t="s">
        <v>50</v>
      </c>
      <c r="E97" s="34" t="s">
        <v>171</v>
      </c>
    </row>
    <row r="98" spans="1:18" x14ac:dyDescent="0.2">
      <c r="A98" s="35" t="s">
        <v>52</v>
      </c>
      <c r="E98" s="36" t="s">
        <v>172</v>
      </c>
    </row>
    <row r="99" spans="1:18" ht="229.5" x14ac:dyDescent="0.2">
      <c r="A99" t="s">
        <v>54</v>
      </c>
      <c r="E99" s="34" t="s">
        <v>173</v>
      </c>
    </row>
    <row r="100" spans="1:18" x14ac:dyDescent="0.2">
      <c r="A100" s="24" t="s">
        <v>44</v>
      </c>
      <c r="B100" s="28" t="s">
        <v>174</v>
      </c>
      <c r="C100" s="28" t="s">
        <v>175</v>
      </c>
      <c r="D100" s="24" t="s">
        <v>71</v>
      </c>
      <c r="E100" s="29" t="s">
        <v>176</v>
      </c>
      <c r="F100" s="30" t="s">
        <v>158</v>
      </c>
      <c r="G100" s="31">
        <v>1</v>
      </c>
      <c r="H100" s="32">
        <v>0</v>
      </c>
      <c r="I100" s="32">
        <f>ROUND(ROUND(H100,2)*ROUND(G100,3),2)</f>
        <v>0</v>
      </c>
      <c r="O100">
        <f>(I100*21)/100</f>
        <v>0</v>
      </c>
      <c r="P100" t="s">
        <v>22</v>
      </c>
    </row>
    <row r="101" spans="1:18" x14ac:dyDescent="0.2">
      <c r="A101" s="33" t="s">
        <v>50</v>
      </c>
      <c r="E101" s="34" t="s">
        <v>71</v>
      </c>
    </row>
    <row r="102" spans="1:18" x14ac:dyDescent="0.2">
      <c r="A102" s="35" t="s">
        <v>52</v>
      </c>
      <c r="E102" s="36" t="s">
        <v>177</v>
      </c>
    </row>
    <row r="103" spans="1:18" ht="267.75" x14ac:dyDescent="0.2">
      <c r="A103" t="s">
        <v>54</v>
      </c>
      <c r="E103" s="34" t="s">
        <v>178</v>
      </c>
    </row>
    <row r="104" spans="1:18" ht="12.75" customHeight="1" x14ac:dyDescent="0.2">
      <c r="A104" s="12" t="s">
        <v>42</v>
      </c>
      <c r="B104" s="12"/>
      <c r="C104" s="37" t="s">
        <v>32</v>
      </c>
      <c r="D104" s="12"/>
      <c r="E104" s="26" t="s">
        <v>179</v>
      </c>
      <c r="F104" s="12"/>
      <c r="G104" s="12"/>
      <c r="H104" s="12"/>
      <c r="I104" s="38">
        <f>0+Q104</f>
        <v>0</v>
      </c>
      <c r="O104">
        <f>0+R104</f>
        <v>0</v>
      </c>
      <c r="Q104">
        <f>0+I105+I109</f>
        <v>0</v>
      </c>
      <c r="R104">
        <f>0+O105+O109</f>
        <v>0</v>
      </c>
    </row>
    <row r="105" spans="1:18" x14ac:dyDescent="0.2">
      <c r="A105" s="24" t="s">
        <v>44</v>
      </c>
      <c r="B105" s="28" t="s">
        <v>180</v>
      </c>
      <c r="C105" s="28" t="s">
        <v>181</v>
      </c>
      <c r="D105" s="24" t="s">
        <v>71</v>
      </c>
      <c r="E105" s="29" t="s">
        <v>182</v>
      </c>
      <c r="F105" s="30" t="s">
        <v>49</v>
      </c>
      <c r="G105" s="31">
        <v>4.41</v>
      </c>
      <c r="H105" s="32">
        <v>0</v>
      </c>
      <c r="I105" s="32">
        <f>ROUND(ROUND(H105,2)*ROUND(G105,3),2)</f>
        <v>0</v>
      </c>
      <c r="O105">
        <f>(I105*21)/100</f>
        <v>0</v>
      </c>
      <c r="P105" t="s">
        <v>22</v>
      </c>
    </row>
    <row r="106" spans="1:18" x14ac:dyDescent="0.2">
      <c r="A106" s="33" t="s">
        <v>50</v>
      </c>
      <c r="E106" s="34" t="s">
        <v>183</v>
      </c>
    </row>
    <row r="107" spans="1:18" x14ac:dyDescent="0.2">
      <c r="A107" s="35" t="s">
        <v>52</v>
      </c>
      <c r="E107" s="36" t="s">
        <v>184</v>
      </c>
    </row>
    <row r="108" spans="1:18" ht="369.75" x14ac:dyDescent="0.2">
      <c r="A108" t="s">
        <v>54</v>
      </c>
      <c r="E108" s="34" t="s">
        <v>185</v>
      </c>
    </row>
    <row r="109" spans="1:18" x14ac:dyDescent="0.2">
      <c r="A109" s="24" t="s">
        <v>44</v>
      </c>
      <c r="B109" s="28" t="s">
        <v>28</v>
      </c>
      <c r="C109" s="28" t="s">
        <v>186</v>
      </c>
      <c r="D109" s="24" t="s">
        <v>71</v>
      </c>
      <c r="E109" s="29" t="s">
        <v>187</v>
      </c>
      <c r="F109" s="30" t="s">
        <v>49</v>
      </c>
      <c r="G109" s="31">
        <v>3.5920000000000001</v>
      </c>
      <c r="H109" s="32">
        <v>0</v>
      </c>
      <c r="I109" s="32">
        <f>ROUND(ROUND(H109,2)*ROUND(G109,3),2)</f>
        <v>0</v>
      </c>
      <c r="O109">
        <f>(I109*21)/100</f>
        <v>0</v>
      </c>
      <c r="P109" t="s">
        <v>22</v>
      </c>
    </row>
    <row r="110" spans="1:18" ht="38.25" x14ac:dyDescent="0.2">
      <c r="A110" s="33" t="s">
        <v>50</v>
      </c>
      <c r="E110" s="34" t="s">
        <v>188</v>
      </c>
    </row>
    <row r="111" spans="1:18" x14ac:dyDescent="0.2">
      <c r="A111" s="35" t="s">
        <v>52</v>
      </c>
      <c r="E111" s="36" t="s">
        <v>189</v>
      </c>
    </row>
    <row r="112" spans="1:18" ht="102" x14ac:dyDescent="0.2">
      <c r="A112" t="s">
        <v>54</v>
      </c>
      <c r="E112" s="34" t="s">
        <v>190</v>
      </c>
    </row>
    <row r="113" spans="1:18" ht="12.75" customHeight="1" x14ac:dyDescent="0.2">
      <c r="A113" s="12" t="s">
        <v>42</v>
      </c>
      <c r="B113" s="12"/>
      <c r="C113" s="37" t="s">
        <v>34</v>
      </c>
      <c r="D113" s="12"/>
      <c r="E113" s="26" t="s">
        <v>191</v>
      </c>
      <c r="F113" s="12"/>
      <c r="G113" s="12"/>
      <c r="H113" s="12"/>
      <c r="I113" s="38">
        <f>0+Q113</f>
        <v>0</v>
      </c>
      <c r="O113">
        <f>0+R113</f>
        <v>0</v>
      </c>
      <c r="Q113">
        <f>0+I114+I118+I122+I126+I130+I134+I138</f>
        <v>0</v>
      </c>
      <c r="R113">
        <f>0+O114+O118+O122+O126+O130+O134+O138</f>
        <v>0</v>
      </c>
    </row>
    <row r="114" spans="1:18" x14ac:dyDescent="0.2">
      <c r="A114" s="24" t="s">
        <v>44</v>
      </c>
      <c r="B114" s="28" t="s">
        <v>22</v>
      </c>
      <c r="C114" s="28" t="s">
        <v>192</v>
      </c>
      <c r="D114" s="24" t="s">
        <v>71</v>
      </c>
      <c r="E114" s="29" t="s">
        <v>193</v>
      </c>
      <c r="F114" s="30" t="s">
        <v>73</v>
      </c>
      <c r="G114" s="31">
        <v>147.422</v>
      </c>
      <c r="H114" s="32">
        <v>0</v>
      </c>
      <c r="I114" s="32">
        <f>ROUND(ROUND(H114,2)*ROUND(G114,3),2)</f>
        <v>0</v>
      </c>
      <c r="O114">
        <f>(I114*21)/100</f>
        <v>0</v>
      </c>
      <c r="P114" t="s">
        <v>22</v>
      </c>
    </row>
    <row r="115" spans="1:18" x14ac:dyDescent="0.2">
      <c r="A115" s="33" t="s">
        <v>50</v>
      </c>
      <c r="E115" s="34" t="s">
        <v>71</v>
      </c>
    </row>
    <row r="116" spans="1:18" ht="51" x14ac:dyDescent="0.2">
      <c r="A116" s="35" t="s">
        <v>52</v>
      </c>
      <c r="E116" s="36" t="s">
        <v>194</v>
      </c>
    </row>
    <row r="117" spans="1:18" ht="51" x14ac:dyDescent="0.2">
      <c r="A117" t="s">
        <v>54</v>
      </c>
      <c r="E117" s="34" t="s">
        <v>195</v>
      </c>
    </row>
    <row r="118" spans="1:18" x14ac:dyDescent="0.2">
      <c r="A118" s="24" t="s">
        <v>44</v>
      </c>
      <c r="B118" s="28" t="s">
        <v>21</v>
      </c>
      <c r="C118" s="28" t="s">
        <v>196</v>
      </c>
      <c r="D118" s="24" t="s">
        <v>71</v>
      </c>
      <c r="E118" s="29" t="s">
        <v>197</v>
      </c>
      <c r="F118" s="30" t="s">
        <v>73</v>
      </c>
      <c r="G118" s="31">
        <v>6.5</v>
      </c>
      <c r="H118" s="32">
        <v>0</v>
      </c>
      <c r="I118" s="32">
        <f>ROUND(ROUND(H118,2)*ROUND(G118,3),2)</f>
        <v>0</v>
      </c>
      <c r="O118">
        <f>(I118*21)/100</f>
        <v>0</v>
      </c>
      <c r="P118" t="s">
        <v>22</v>
      </c>
    </row>
    <row r="119" spans="1:18" ht="25.5" x14ac:dyDescent="0.2">
      <c r="A119" s="33" t="s">
        <v>50</v>
      </c>
      <c r="E119" s="34" t="s">
        <v>198</v>
      </c>
    </row>
    <row r="120" spans="1:18" x14ac:dyDescent="0.2">
      <c r="A120" s="35" t="s">
        <v>52</v>
      </c>
      <c r="E120" s="36" t="s">
        <v>199</v>
      </c>
    </row>
    <row r="121" spans="1:18" ht="38.25" x14ac:dyDescent="0.2">
      <c r="A121" t="s">
        <v>54</v>
      </c>
      <c r="E121" s="34" t="s">
        <v>200</v>
      </c>
    </row>
    <row r="122" spans="1:18" x14ac:dyDescent="0.2">
      <c r="A122" s="24" t="s">
        <v>44</v>
      </c>
      <c r="B122" s="28" t="s">
        <v>32</v>
      </c>
      <c r="C122" s="28" t="s">
        <v>201</v>
      </c>
      <c r="D122" s="24" t="s">
        <v>71</v>
      </c>
      <c r="E122" s="29" t="s">
        <v>202</v>
      </c>
      <c r="F122" s="30" t="s">
        <v>73</v>
      </c>
      <c r="G122" s="31">
        <v>57.64</v>
      </c>
      <c r="H122" s="32">
        <v>0</v>
      </c>
      <c r="I122" s="32">
        <f>ROUND(ROUND(H122,2)*ROUND(G122,3),2)</f>
        <v>0</v>
      </c>
      <c r="O122">
        <f>(I122*21)/100</f>
        <v>0</v>
      </c>
      <c r="P122" t="s">
        <v>22</v>
      </c>
    </row>
    <row r="123" spans="1:18" x14ac:dyDescent="0.2">
      <c r="A123" s="33" t="s">
        <v>50</v>
      </c>
      <c r="E123" s="34" t="s">
        <v>71</v>
      </c>
    </row>
    <row r="124" spans="1:18" x14ac:dyDescent="0.2">
      <c r="A124" s="35" t="s">
        <v>52</v>
      </c>
      <c r="E124" s="36" t="s">
        <v>203</v>
      </c>
    </row>
    <row r="125" spans="1:18" ht="51" x14ac:dyDescent="0.2">
      <c r="A125" t="s">
        <v>54</v>
      </c>
      <c r="E125" s="34" t="s">
        <v>204</v>
      </c>
    </row>
    <row r="126" spans="1:18" x14ac:dyDescent="0.2">
      <c r="A126" s="24" t="s">
        <v>44</v>
      </c>
      <c r="B126" s="28" t="s">
        <v>34</v>
      </c>
      <c r="C126" s="28" t="s">
        <v>205</v>
      </c>
      <c r="D126" s="24" t="s">
        <v>71</v>
      </c>
      <c r="E126" s="29" t="s">
        <v>206</v>
      </c>
      <c r="F126" s="30" t="s">
        <v>73</v>
      </c>
      <c r="G126" s="31">
        <v>57.64</v>
      </c>
      <c r="H126" s="32">
        <v>0</v>
      </c>
      <c r="I126" s="32">
        <f>ROUND(ROUND(H126,2)*ROUND(G126,3),2)</f>
        <v>0</v>
      </c>
      <c r="O126">
        <f>(I126*21)/100</f>
        <v>0</v>
      </c>
      <c r="P126" t="s">
        <v>22</v>
      </c>
    </row>
    <row r="127" spans="1:18" x14ac:dyDescent="0.2">
      <c r="A127" s="33" t="s">
        <v>50</v>
      </c>
      <c r="E127" s="34" t="s">
        <v>71</v>
      </c>
    </row>
    <row r="128" spans="1:18" x14ac:dyDescent="0.2">
      <c r="A128" s="35" t="s">
        <v>52</v>
      </c>
      <c r="E128" s="36" t="s">
        <v>203</v>
      </c>
    </row>
    <row r="129" spans="1:18" ht="51" x14ac:dyDescent="0.2">
      <c r="A129" t="s">
        <v>54</v>
      </c>
      <c r="E129" s="34" t="s">
        <v>204</v>
      </c>
    </row>
    <row r="130" spans="1:18" x14ac:dyDescent="0.2">
      <c r="A130" s="24" t="s">
        <v>44</v>
      </c>
      <c r="B130" s="28" t="s">
        <v>36</v>
      </c>
      <c r="C130" s="28" t="s">
        <v>207</v>
      </c>
      <c r="D130" s="24" t="s">
        <v>71</v>
      </c>
      <c r="E130" s="29" t="s">
        <v>208</v>
      </c>
      <c r="F130" s="30" t="s">
        <v>73</v>
      </c>
      <c r="G130" s="31">
        <v>57.64</v>
      </c>
      <c r="H130" s="32">
        <v>0</v>
      </c>
      <c r="I130" s="32">
        <f>ROUND(ROUND(H130,2)*ROUND(G130,3),2)</f>
        <v>0</v>
      </c>
      <c r="O130">
        <f>(I130*21)/100</f>
        <v>0</v>
      </c>
      <c r="P130" t="s">
        <v>22</v>
      </c>
    </row>
    <row r="131" spans="1:18" x14ac:dyDescent="0.2">
      <c r="A131" s="33" t="s">
        <v>50</v>
      </c>
      <c r="E131" s="34" t="s">
        <v>71</v>
      </c>
    </row>
    <row r="132" spans="1:18" x14ac:dyDescent="0.2">
      <c r="A132" s="35" t="s">
        <v>52</v>
      </c>
      <c r="E132" s="36" t="s">
        <v>203</v>
      </c>
    </row>
    <row r="133" spans="1:18" ht="140.25" x14ac:dyDescent="0.2">
      <c r="A133" t="s">
        <v>54</v>
      </c>
      <c r="E133" s="34" t="s">
        <v>209</v>
      </c>
    </row>
    <row r="134" spans="1:18" x14ac:dyDescent="0.2">
      <c r="A134" s="24" t="s">
        <v>44</v>
      </c>
      <c r="B134" s="28" t="s">
        <v>210</v>
      </c>
      <c r="C134" s="28" t="s">
        <v>211</v>
      </c>
      <c r="D134" s="24" t="s">
        <v>71</v>
      </c>
      <c r="E134" s="29" t="s">
        <v>212</v>
      </c>
      <c r="F134" s="30" t="s">
        <v>73</v>
      </c>
      <c r="G134" s="31">
        <v>57.64</v>
      </c>
      <c r="H134" s="32">
        <v>0</v>
      </c>
      <c r="I134" s="32">
        <f>ROUND(ROUND(H134,2)*ROUND(G134,3),2)</f>
        <v>0</v>
      </c>
      <c r="O134">
        <f>(I134*21)/100</f>
        <v>0</v>
      </c>
      <c r="P134" t="s">
        <v>22</v>
      </c>
    </row>
    <row r="135" spans="1:18" x14ac:dyDescent="0.2">
      <c r="A135" s="33" t="s">
        <v>50</v>
      </c>
      <c r="E135" s="34" t="s">
        <v>71</v>
      </c>
    </row>
    <row r="136" spans="1:18" x14ac:dyDescent="0.2">
      <c r="A136" s="35" t="s">
        <v>52</v>
      </c>
      <c r="E136" s="36" t="s">
        <v>203</v>
      </c>
    </row>
    <row r="137" spans="1:18" ht="140.25" x14ac:dyDescent="0.2">
      <c r="A137" t="s">
        <v>54</v>
      </c>
      <c r="E137" s="34" t="s">
        <v>209</v>
      </c>
    </row>
    <row r="138" spans="1:18" x14ac:dyDescent="0.2">
      <c r="A138" s="24" t="s">
        <v>44</v>
      </c>
      <c r="B138" s="28" t="s">
        <v>213</v>
      </c>
      <c r="C138" s="28" t="s">
        <v>214</v>
      </c>
      <c r="D138" s="24" t="s">
        <v>71</v>
      </c>
      <c r="E138" s="29" t="s">
        <v>215</v>
      </c>
      <c r="F138" s="30" t="s">
        <v>73</v>
      </c>
      <c r="G138" s="31">
        <v>14.85</v>
      </c>
      <c r="H138" s="32">
        <v>0</v>
      </c>
      <c r="I138" s="32">
        <f>ROUND(ROUND(H138,2)*ROUND(G138,3),2)</f>
        <v>0</v>
      </c>
      <c r="O138">
        <f>(I138*21)/100</f>
        <v>0</v>
      </c>
      <c r="P138" t="s">
        <v>22</v>
      </c>
    </row>
    <row r="139" spans="1:18" x14ac:dyDescent="0.2">
      <c r="A139" s="33" t="s">
        <v>50</v>
      </c>
      <c r="E139" s="34" t="s">
        <v>216</v>
      </c>
    </row>
    <row r="140" spans="1:18" x14ac:dyDescent="0.2">
      <c r="A140" s="35" t="s">
        <v>52</v>
      </c>
      <c r="E140" s="36" t="s">
        <v>217</v>
      </c>
    </row>
    <row r="141" spans="1:18" ht="165.75" x14ac:dyDescent="0.2">
      <c r="A141" t="s">
        <v>54</v>
      </c>
      <c r="E141" s="34" t="s">
        <v>218</v>
      </c>
    </row>
    <row r="142" spans="1:18" ht="12.75" customHeight="1" x14ac:dyDescent="0.2">
      <c r="A142" s="12" t="s">
        <v>42</v>
      </c>
      <c r="B142" s="12"/>
      <c r="C142" s="37" t="s">
        <v>210</v>
      </c>
      <c r="D142" s="12"/>
      <c r="E142" s="26" t="s">
        <v>219</v>
      </c>
      <c r="F142" s="12"/>
      <c r="G142" s="12"/>
      <c r="H142" s="12"/>
      <c r="I142" s="38">
        <f>0+Q142</f>
        <v>0</v>
      </c>
      <c r="O142">
        <f>0+R142</f>
        <v>0</v>
      </c>
      <c r="Q142">
        <f>0+I143</f>
        <v>0</v>
      </c>
      <c r="R142">
        <f>0+O143</f>
        <v>0</v>
      </c>
    </row>
    <row r="143" spans="1:18" x14ac:dyDescent="0.2">
      <c r="A143" s="24" t="s">
        <v>44</v>
      </c>
      <c r="B143" s="28" t="s">
        <v>39</v>
      </c>
      <c r="C143" s="28" t="s">
        <v>220</v>
      </c>
      <c r="D143" s="24" t="s">
        <v>71</v>
      </c>
      <c r="E143" s="29" t="s">
        <v>221</v>
      </c>
      <c r="F143" s="30" t="s">
        <v>73</v>
      </c>
      <c r="G143" s="31">
        <v>45.6</v>
      </c>
      <c r="H143" s="32">
        <v>0</v>
      </c>
      <c r="I143" s="32">
        <f>ROUND(ROUND(H143,2)*ROUND(G143,3),2)</f>
        <v>0</v>
      </c>
      <c r="O143">
        <f>(I143*21)/100</f>
        <v>0</v>
      </c>
      <c r="P143" t="s">
        <v>22</v>
      </c>
    </row>
    <row r="144" spans="1:18" x14ac:dyDescent="0.2">
      <c r="A144" s="33" t="s">
        <v>50</v>
      </c>
      <c r="E144" s="34" t="s">
        <v>71</v>
      </c>
    </row>
    <row r="145" spans="1:18" x14ac:dyDescent="0.2">
      <c r="A145" s="35" t="s">
        <v>52</v>
      </c>
      <c r="E145" s="36" t="s">
        <v>222</v>
      </c>
    </row>
    <row r="146" spans="1:18" ht="216.75" x14ac:dyDescent="0.2">
      <c r="A146" t="s">
        <v>54</v>
      </c>
      <c r="E146" s="34" t="s">
        <v>223</v>
      </c>
    </row>
    <row r="147" spans="1:18" ht="12.75" customHeight="1" x14ac:dyDescent="0.2">
      <c r="A147" s="12" t="s">
        <v>42</v>
      </c>
      <c r="B147" s="12"/>
      <c r="C147" s="37" t="s">
        <v>39</v>
      </c>
      <c r="D147" s="12"/>
      <c r="E147" s="26" t="s">
        <v>224</v>
      </c>
      <c r="F147" s="12"/>
      <c r="G147" s="12"/>
      <c r="H147" s="12"/>
      <c r="I147" s="38">
        <f>0+Q147</f>
        <v>0</v>
      </c>
      <c r="O147">
        <f>0+R147</f>
        <v>0</v>
      </c>
      <c r="Q147">
        <f>0+I148+I152+I156+I160+I164+I168+I172+I176+I180+I184</f>
        <v>0</v>
      </c>
      <c r="R147">
        <f>0+O148+O152+O156+O160+O164+O168+O172+O176+O180+O184</f>
        <v>0</v>
      </c>
    </row>
    <row r="148" spans="1:18" x14ac:dyDescent="0.2">
      <c r="A148" s="24" t="s">
        <v>44</v>
      </c>
      <c r="B148" s="28" t="s">
        <v>225</v>
      </c>
      <c r="C148" s="28" t="s">
        <v>226</v>
      </c>
      <c r="D148" s="24" t="s">
        <v>71</v>
      </c>
      <c r="E148" s="29" t="s">
        <v>227</v>
      </c>
      <c r="F148" s="30" t="s">
        <v>95</v>
      </c>
      <c r="G148" s="31">
        <v>11.5</v>
      </c>
      <c r="H148" s="32">
        <v>0</v>
      </c>
      <c r="I148" s="32">
        <f>ROUND(ROUND(H148,2)*ROUND(G148,3),2)</f>
        <v>0</v>
      </c>
      <c r="O148">
        <f>(I148*21)/100</f>
        <v>0</v>
      </c>
      <c r="P148" t="s">
        <v>22</v>
      </c>
    </row>
    <row r="149" spans="1:18" x14ac:dyDescent="0.2">
      <c r="A149" s="33" t="s">
        <v>50</v>
      </c>
      <c r="E149" s="34" t="s">
        <v>228</v>
      </c>
    </row>
    <row r="150" spans="1:18" ht="38.25" x14ac:dyDescent="0.2">
      <c r="A150" s="35" t="s">
        <v>52</v>
      </c>
      <c r="E150" s="36" t="s">
        <v>229</v>
      </c>
    </row>
    <row r="151" spans="1:18" ht="63.75" x14ac:dyDescent="0.2">
      <c r="A151" t="s">
        <v>54</v>
      </c>
      <c r="E151" s="34" t="s">
        <v>230</v>
      </c>
    </row>
    <row r="152" spans="1:18" x14ac:dyDescent="0.2">
      <c r="A152" s="24" t="s">
        <v>44</v>
      </c>
      <c r="B152" s="28" t="s">
        <v>231</v>
      </c>
      <c r="C152" s="28" t="s">
        <v>232</v>
      </c>
      <c r="D152" s="24" t="s">
        <v>71</v>
      </c>
      <c r="E152" s="29" t="s">
        <v>233</v>
      </c>
      <c r="F152" s="30" t="s">
        <v>95</v>
      </c>
      <c r="G152" s="31">
        <v>11.5</v>
      </c>
      <c r="H152" s="32">
        <v>0</v>
      </c>
      <c r="I152" s="32">
        <f>ROUND(ROUND(H152,2)*ROUND(G152,3),2)</f>
        <v>0</v>
      </c>
      <c r="O152">
        <f>(I152*21)/100</f>
        <v>0</v>
      </c>
      <c r="P152" t="s">
        <v>22</v>
      </c>
    </row>
    <row r="153" spans="1:18" x14ac:dyDescent="0.2">
      <c r="A153" s="33" t="s">
        <v>50</v>
      </c>
      <c r="E153" s="34" t="s">
        <v>71</v>
      </c>
    </row>
    <row r="154" spans="1:18" x14ac:dyDescent="0.2">
      <c r="A154" s="35" t="s">
        <v>52</v>
      </c>
      <c r="E154" s="36" t="s">
        <v>234</v>
      </c>
    </row>
    <row r="155" spans="1:18" ht="38.25" x14ac:dyDescent="0.2">
      <c r="A155" t="s">
        <v>54</v>
      </c>
      <c r="E155" s="34" t="s">
        <v>235</v>
      </c>
    </row>
    <row r="156" spans="1:18" x14ac:dyDescent="0.2">
      <c r="A156" s="24" t="s">
        <v>44</v>
      </c>
      <c r="B156" s="28" t="s">
        <v>236</v>
      </c>
      <c r="C156" s="28" t="s">
        <v>237</v>
      </c>
      <c r="D156" s="24" t="s">
        <v>71</v>
      </c>
      <c r="E156" s="29" t="s">
        <v>238</v>
      </c>
      <c r="F156" s="30" t="s">
        <v>239</v>
      </c>
      <c r="G156" s="31">
        <v>1</v>
      </c>
      <c r="H156" s="32">
        <v>0</v>
      </c>
      <c r="I156" s="32">
        <f>ROUND(ROUND(H156,2)*ROUND(G156,3),2)</f>
        <v>0</v>
      </c>
      <c r="O156">
        <f>(I156*21)/100</f>
        <v>0</v>
      </c>
      <c r="P156" t="s">
        <v>22</v>
      </c>
    </row>
    <row r="157" spans="1:18" x14ac:dyDescent="0.2">
      <c r="A157" s="33" t="s">
        <v>50</v>
      </c>
      <c r="E157" s="34" t="s">
        <v>71</v>
      </c>
    </row>
    <row r="158" spans="1:18" x14ac:dyDescent="0.2">
      <c r="A158" s="35" t="s">
        <v>52</v>
      </c>
      <c r="E158" s="36" t="s">
        <v>240</v>
      </c>
    </row>
    <row r="159" spans="1:18" ht="25.5" x14ac:dyDescent="0.2">
      <c r="A159" t="s">
        <v>54</v>
      </c>
      <c r="E159" s="34" t="s">
        <v>241</v>
      </c>
    </row>
    <row r="160" spans="1:18" x14ac:dyDescent="0.2">
      <c r="A160" s="24" t="s">
        <v>44</v>
      </c>
      <c r="B160" s="28" t="s">
        <v>242</v>
      </c>
      <c r="C160" s="28" t="s">
        <v>243</v>
      </c>
      <c r="D160" s="24" t="s">
        <v>71</v>
      </c>
      <c r="E160" s="29" t="s">
        <v>244</v>
      </c>
      <c r="F160" s="30" t="s">
        <v>95</v>
      </c>
      <c r="G160" s="31">
        <v>5</v>
      </c>
      <c r="H160" s="32">
        <v>0</v>
      </c>
      <c r="I160" s="32">
        <f>ROUND(ROUND(H160,2)*ROUND(G160,3),2)</f>
        <v>0</v>
      </c>
      <c r="O160">
        <f>(I160*21)/100</f>
        <v>0</v>
      </c>
      <c r="P160" t="s">
        <v>22</v>
      </c>
    </row>
    <row r="161" spans="1:16" x14ac:dyDescent="0.2">
      <c r="A161" s="33" t="s">
        <v>50</v>
      </c>
      <c r="E161" s="34" t="s">
        <v>71</v>
      </c>
    </row>
    <row r="162" spans="1:16" x14ac:dyDescent="0.2">
      <c r="A162" s="35" t="s">
        <v>52</v>
      </c>
      <c r="E162" s="36" t="s">
        <v>245</v>
      </c>
    </row>
    <row r="163" spans="1:16" ht="51" x14ac:dyDescent="0.2">
      <c r="A163" t="s">
        <v>54</v>
      </c>
      <c r="E163" s="34" t="s">
        <v>246</v>
      </c>
    </row>
    <row r="164" spans="1:16" x14ac:dyDescent="0.2">
      <c r="A164" s="24" t="s">
        <v>44</v>
      </c>
      <c r="B164" s="28" t="s">
        <v>247</v>
      </c>
      <c r="C164" s="28" t="s">
        <v>248</v>
      </c>
      <c r="D164" s="24" t="s">
        <v>71</v>
      </c>
      <c r="E164" s="29" t="s">
        <v>249</v>
      </c>
      <c r="F164" s="30" t="s">
        <v>95</v>
      </c>
      <c r="G164" s="31">
        <v>14</v>
      </c>
      <c r="H164" s="32">
        <v>0</v>
      </c>
      <c r="I164" s="32">
        <f>ROUND(ROUND(H164,2)*ROUND(G164,3),2)</f>
        <v>0</v>
      </c>
      <c r="O164">
        <f>(I164*21)/100</f>
        <v>0</v>
      </c>
      <c r="P164" t="s">
        <v>22</v>
      </c>
    </row>
    <row r="165" spans="1:16" x14ac:dyDescent="0.2">
      <c r="A165" s="33" t="s">
        <v>50</v>
      </c>
      <c r="E165" s="34" t="s">
        <v>71</v>
      </c>
    </row>
    <row r="166" spans="1:16" x14ac:dyDescent="0.2">
      <c r="A166" s="35" t="s">
        <v>52</v>
      </c>
      <c r="E166" s="36" t="s">
        <v>250</v>
      </c>
    </row>
    <row r="167" spans="1:16" ht="51" x14ac:dyDescent="0.2">
      <c r="A167" t="s">
        <v>54</v>
      </c>
      <c r="E167" s="34" t="s">
        <v>246</v>
      </c>
    </row>
    <row r="168" spans="1:16" x14ac:dyDescent="0.2">
      <c r="A168" s="24" t="s">
        <v>44</v>
      </c>
      <c r="B168" s="28" t="s">
        <v>251</v>
      </c>
      <c r="C168" s="28" t="s">
        <v>252</v>
      </c>
      <c r="D168" s="24" t="s">
        <v>71</v>
      </c>
      <c r="E168" s="29" t="s">
        <v>253</v>
      </c>
      <c r="F168" s="30" t="s">
        <v>95</v>
      </c>
      <c r="G168" s="31">
        <v>5.6</v>
      </c>
      <c r="H168" s="32">
        <v>0</v>
      </c>
      <c r="I168" s="32">
        <f>ROUND(ROUND(H168,2)*ROUND(G168,3),2)</f>
        <v>0</v>
      </c>
      <c r="O168">
        <f>(I168*21)/100</f>
        <v>0</v>
      </c>
      <c r="P168" t="s">
        <v>22</v>
      </c>
    </row>
    <row r="169" spans="1:16" x14ac:dyDescent="0.2">
      <c r="A169" s="33" t="s">
        <v>50</v>
      </c>
      <c r="E169" s="34" t="s">
        <v>71</v>
      </c>
    </row>
    <row r="170" spans="1:16" x14ac:dyDescent="0.2">
      <c r="A170" s="35" t="s">
        <v>52</v>
      </c>
      <c r="E170" s="36" t="s">
        <v>254</v>
      </c>
    </row>
    <row r="171" spans="1:16" ht="25.5" x14ac:dyDescent="0.2">
      <c r="A171" t="s">
        <v>54</v>
      </c>
      <c r="E171" s="34" t="s">
        <v>255</v>
      </c>
    </row>
    <row r="172" spans="1:16" x14ac:dyDescent="0.2">
      <c r="A172" s="24" t="s">
        <v>44</v>
      </c>
      <c r="B172" s="28" t="s">
        <v>256</v>
      </c>
      <c r="C172" s="28" t="s">
        <v>257</v>
      </c>
      <c r="D172" s="24" t="s">
        <v>71</v>
      </c>
      <c r="E172" s="29" t="s">
        <v>258</v>
      </c>
      <c r="F172" s="30" t="s">
        <v>95</v>
      </c>
      <c r="G172" s="31">
        <v>21.8</v>
      </c>
      <c r="H172" s="32">
        <v>0</v>
      </c>
      <c r="I172" s="32">
        <f>ROUND(ROUND(H172,2)*ROUND(G172,3),2)</f>
        <v>0</v>
      </c>
      <c r="O172">
        <f>(I172*21)/100</f>
        <v>0</v>
      </c>
      <c r="P172" t="s">
        <v>22</v>
      </c>
    </row>
    <row r="173" spans="1:16" x14ac:dyDescent="0.2">
      <c r="A173" s="33" t="s">
        <v>50</v>
      </c>
      <c r="E173" s="34" t="s">
        <v>71</v>
      </c>
    </row>
    <row r="174" spans="1:16" x14ac:dyDescent="0.2">
      <c r="A174" s="35" t="s">
        <v>52</v>
      </c>
      <c r="E174" s="36" t="s">
        <v>259</v>
      </c>
    </row>
    <row r="175" spans="1:16" ht="38.25" x14ac:dyDescent="0.2">
      <c r="A175" t="s">
        <v>54</v>
      </c>
      <c r="E175" s="34" t="s">
        <v>260</v>
      </c>
    </row>
    <row r="176" spans="1:16" x14ac:dyDescent="0.2">
      <c r="A176" s="24" t="s">
        <v>44</v>
      </c>
      <c r="B176" s="28" t="s">
        <v>261</v>
      </c>
      <c r="C176" s="28" t="s">
        <v>262</v>
      </c>
      <c r="D176" s="24" t="s">
        <v>71</v>
      </c>
      <c r="E176" s="29" t="s">
        <v>263</v>
      </c>
      <c r="F176" s="30" t="s">
        <v>146</v>
      </c>
      <c r="G176" s="31">
        <v>24</v>
      </c>
      <c r="H176" s="32">
        <v>0</v>
      </c>
      <c r="I176" s="32">
        <f>ROUND(ROUND(H176,2)*ROUND(G176,3),2)</f>
        <v>0</v>
      </c>
      <c r="O176">
        <f>(I176*21)/100</f>
        <v>0</v>
      </c>
      <c r="P176" t="s">
        <v>22</v>
      </c>
    </row>
    <row r="177" spans="1:16" x14ac:dyDescent="0.2">
      <c r="A177" s="33" t="s">
        <v>50</v>
      </c>
      <c r="E177" s="34" t="s">
        <v>71</v>
      </c>
    </row>
    <row r="178" spans="1:16" x14ac:dyDescent="0.2">
      <c r="A178" s="35" t="s">
        <v>52</v>
      </c>
      <c r="E178" s="36" t="s">
        <v>264</v>
      </c>
    </row>
    <row r="179" spans="1:16" ht="357" x14ac:dyDescent="0.2">
      <c r="A179" t="s">
        <v>54</v>
      </c>
      <c r="E179" s="34" t="s">
        <v>265</v>
      </c>
    </row>
    <row r="180" spans="1:16" x14ac:dyDescent="0.2">
      <c r="A180" s="24" t="s">
        <v>44</v>
      </c>
      <c r="B180" s="28" t="s">
        <v>266</v>
      </c>
      <c r="C180" s="28" t="s">
        <v>267</v>
      </c>
      <c r="D180" s="24" t="s">
        <v>71</v>
      </c>
      <c r="E180" s="29" t="s">
        <v>268</v>
      </c>
      <c r="F180" s="30" t="s">
        <v>49</v>
      </c>
      <c r="G180" s="31">
        <v>16.538</v>
      </c>
      <c r="H180" s="32">
        <v>0</v>
      </c>
      <c r="I180" s="32">
        <f>ROUND(ROUND(H180,2)*ROUND(G180,3),2)</f>
        <v>0</v>
      </c>
      <c r="O180">
        <f>(I180*21)/100</f>
        <v>0</v>
      </c>
      <c r="P180" t="s">
        <v>22</v>
      </c>
    </row>
    <row r="181" spans="1:16" x14ac:dyDescent="0.2">
      <c r="A181" s="33" t="s">
        <v>50</v>
      </c>
      <c r="E181" s="34" t="s">
        <v>71</v>
      </c>
    </row>
    <row r="182" spans="1:16" x14ac:dyDescent="0.2">
      <c r="A182" s="35" t="s">
        <v>52</v>
      </c>
      <c r="E182" s="36" t="s">
        <v>269</v>
      </c>
    </row>
    <row r="183" spans="1:16" ht="114.75" x14ac:dyDescent="0.2">
      <c r="A183" t="s">
        <v>54</v>
      </c>
      <c r="E183" s="34" t="s">
        <v>270</v>
      </c>
    </row>
    <row r="184" spans="1:16" x14ac:dyDescent="0.2">
      <c r="A184" s="24" t="s">
        <v>44</v>
      </c>
      <c r="B184" s="28" t="s">
        <v>271</v>
      </c>
      <c r="C184" s="28" t="s">
        <v>272</v>
      </c>
      <c r="D184" s="24" t="s">
        <v>71</v>
      </c>
      <c r="E184" s="29" t="s">
        <v>273</v>
      </c>
      <c r="F184" s="30" t="s">
        <v>49</v>
      </c>
      <c r="G184" s="31">
        <v>36.844999999999999</v>
      </c>
      <c r="H184" s="32">
        <v>0</v>
      </c>
      <c r="I184" s="32">
        <f>ROUND(ROUND(H184,2)*ROUND(G184,3),2)</f>
        <v>0</v>
      </c>
      <c r="O184">
        <f>(I184*21)/100</f>
        <v>0</v>
      </c>
      <c r="P184" t="s">
        <v>22</v>
      </c>
    </row>
    <row r="185" spans="1:16" x14ac:dyDescent="0.2">
      <c r="A185" s="33" t="s">
        <v>50</v>
      </c>
      <c r="E185" s="34" t="s">
        <v>71</v>
      </c>
    </row>
    <row r="186" spans="1:16" ht="38.25" x14ac:dyDescent="0.2">
      <c r="A186" s="35" t="s">
        <v>52</v>
      </c>
      <c r="E186" s="36" t="s">
        <v>274</v>
      </c>
    </row>
    <row r="187" spans="1:16" ht="114.75" x14ac:dyDescent="0.2">
      <c r="A187" t="s">
        <v>54</v>
      </c>
      <c r="E187" s="34" t="s">
        <v>270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6"/>
  <sheetViews>
    <sheetView tabSelected="1" workbookViewId="0">
      <pane ySplit="7" topLeftCell="A17" activePane="bottomLeft" state="frozen"/>
      <selection pane="bottomLeft" activeCell="E22" sqref="E22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10</v>
      </c>
      <c r="B1" s="8"/>
      <c r="C1" s="8"/>
      <c r="D1" s="8"/>
      <c r="E1" s="8"/>
      <c r="F1" s="8"/>
      <c r="G1" s="8"/>
      <c r="H1" s="8"/>
      <c r="I1" s="8"/>
      <c r="P1" t="s">
        <v>21</v>
      </c>
    </row>
    <row r="2" spans="1:18" ht="24.95" customHeight="1" x14ac:dyDescent="0.2">
      <c r="B2" s="8"/>
      <c r="C2" s="8"/>
      <c r="D2" s="8"/>
      <c r="E2" s="9" t="s">
        <v>12</v>
      </c>
      <c r="F2" s="8"/>
      <c r="G2" s="8"/>
      <c r="H2" s="12"/>
      <c r="I2" s="12"/>
      <c r="O2">
        <f>0+O8</f>
        <v>0</v>
      </c>
      <c r="P2" t="s">
        <v>21</v>
      </c>
    </row>
    <row r="3" spans="1:18" ht="15" customHeight="1" x14ac:dyDescent="0.25">
      <c r="A3" t="s">
        <v>11</v>
      </c>
      <c r="B3" s="16" t="s">
        <v>13</v>
      </c>
      <c r="C3" s="4" t="s">
        <v>14</v>
      </c>
      <c r="D3" s="7"/>
      <c r="E3" s="17" t="s">
        <v>15</v>
      </c>
      <c r="F3" s="8"/>
      <c r="G3" s="15"/>
      <c r="H3" s="14" t="s">
        <v>275</v>
      </c>
      <c r="I3" s="39">
        <f>0+I8</f>
        <v>0</v>
      </c>
      <c r="O3" t="s">
        <v>18</v>
      </c>
      <c r="P3" t="s">
        <v>22</v>
      </c>
    </row>
    <row r="4" spans="1:18" ht="15" customHeight="1" x14ac:dyDescent="0.25">
      <c r="A4" t="s">
        <v>16</v>
      </c>
      <c r="B4" s="19" t="s">
        <v>17</v>
      </c>
      <c r="C4" s="3" t="s">
        <v>275</v>
      </c>
      <c r="D4" s="2"/>
      <c r="E4" s="20" t="s">
        <v>276</v>
      </c>
      <c r="F4" s="12"/>
      <c r="G4" s="12"/>
      <c r="H4" s="21"/>
      <c r="I4" s="21"/>
      <c r="O4" t="s">
        <v>19</v>
      </c>
      <c r="P4" t="s">
        <v>22</v>
      </c>
    </row>
    <row r="5" spans="1:18" ht="12.75" customHeight="1" x14ac:dyDescent="0.2">
      <c r="A5" s="1" t="s">
        <v>25</v>
      </c>
      <c r="B5" s="1" t="s">
        <v>27</v>
      </c>
      <c r="C5" s="1" t="s">
        <v>29</v>
      </c>
      <c r="D5" s="1" t="s">
        <v>30</v>
      </c>
      <c r="E5" s="1" t="s">
        <v>31</v>
      </c>
      <c r="F5" s="1" t="s">
        <v>33</v>
      </c>
      <c r="G5" s="1" t="s">
        <v>35</v>
      </c>
      <c r="H5" s="1" t="s">
        <v>37</v>
      </c>
      <c r="I5" s="1"/>
      <c r="O5" t="s">
        <v>20</v>
      </c>
      <c r="P5" t="s">
        <v>22</v>
      </c>
    </row>
    <row r="6" spans="1:18" ht="12.75" customHeight="1" x14ac:dyDescent="0.2">
      <c r="A6" s="1"/>
      <c r="B6" s="1"/>
      <c r="C6" s="1"/>
      <c r="D6" s="1"/>
      <c r="E6" s="1"/>
      <c r="F6" s="1"/>
      <c r="G6" s="1"/>
      <c r="H6" s="18" t="s">
        <v>38</v>
      </c>
      <c r="I6" s="18" t="s">
        <v>40</v>
      </c>
    </row>
    <row r="7" spans="1:18" ht="12.75" customHeight="1" x14ac:dyDescent="0.2">
      <c r="A7" s="18" t="s">
        <v>26</v>
      </c>
      <c r="B7" s="18" t="s">
        <v>28</v>
      </c>
      <c r="C7" s="18" t="s">
        <v>22</v>
      </c>
      <c r="D7" s="18" t="s">
        <v>21</v>
      </c>
      <c r="E7" s="18" t="s">
        <v>32</v>
      </c>
      <c r="F7" s="18" t="s">
        <v>34</v>
      </c>
      <c r="G7" s="18" t="s">
        <v>36</v>
      </c>
      <c r="H7" s="18" t="s">
        <v>39</v>
      </c>
      <c r="I7" s="18" t="s">
        <v>41</v>
      </c>
    </row>
    <row r="8" spans="1:18" ht="12.75" customHeight="1" x14ac:dyDescent="0.2">
      <c r="A8" s="21" t="s">
        <v>42</v>
      </c>
      <c r="B8" s="21"/>
      <c r="C8" s="25" t="s">
        <v>26</v>
      </c>
      <c r="D8" s="21"/>
      <c r="E8" s="26" t="s">
        <v>43</v>
      </c>
      <c r="F8" s="21"/>
      <c r="G8" s="21"/>
      <c r="H8" s="21"/>
      <c r="I8" s="27">
        <f>0+Q8</f>
        <v>0</v>
      </c>
      <c r="O8">
        <f>0+R8</f>
        <v>0</v>
      </c>
      <c r="Q8">
        <f>0+I9+I13+I17+I21+I25+I29+I33</f>
        <v>0</v>
      </c>
      <c r="R8">
        <f>0+O9+O13+O17+O21+O25+O29+O33</f>
        <v>0</v>
      </c>
    </row>
    <row r="9" spans="1:18" x14ac:dyDescent="0.2">
      <c r="A9" s="24" t="s">
        <v>44</v>
      </c>
      <c r="B9" s="28" t="s">
        <v>28</v>
      </c>
      <c r="C9" s="28" t="s">
        <v>277</v>
      </c>
      <c r="D9" s="24" t="s">
        <v>71</v>
      </c>
      <c r="E9" s="29" t="s">
        <v>278</v>
      </c>
      <c r="F9" s="30" t="s">
        <v>279</v>
      </c>
      <c r="G9" s="31">
        <v>1</v>
      </c>
      <c r="H9" s="32">
        <v>0</v>
      </c>
      <c r="I9" s="32">
        <f>ROUND(ROUND(H9,2)*ROUND(G9,3),2)</f>
        <v>0</v>
      </c>
      <c r="O9">
        <f>(I9*21)/100</f>
        <v>0</v>
      </c>
      <c r="P9" t="s">
        <v>22</v>
      </c>
    </row>
    <row r="10" spans="1:18" ht="102" x14ac:dyDescent="0.2">
      <c r="A10" s="33" t="s">
        <v>50</v>
      </c>
      <c r="E10" s="34" t="s">
        <v>280</v>
      </c>
    </row>
    <row r="11" spans="1:18" x14ac:dyDescent="0.2">
      <c r="A11" s="35" t="s">
        <v>52</v>
      </c>
      <c r="E11" s="36" t="s">
        <v>240</v>
      </c>
    </row>
    <row r="12" spans="1:18" x14ac:dyDescent="0.2">
      <c r="A12" t="s">
        <v>54</v>
      </c>
      <c r="E12" s="34" t="s">
        <v>281</v>
      </c>
    </row>
    <row r="13" spans="1:18" x14ac:dyDescent="0.2">
      <c r="A13" s="24" t="s">
        <v>44</v>
      </c>
      <c r="B13" s="28" t="s">
        <v>22</v>
      </c>
      <c r="C13" s="28" t="s">
        <v>282</v>
      </c>
      <c r="D13" s="24" t="s">
        <v>71</v>
      </c>
      <c r="E13" s="29" t="s">
        <v>283</v>
      </c>
      <c r="F13" s="30" t="s">
        <v>279</v>
      </c>
      <c r="G13" s="31">
        <v>1</v>
      </c>
      <c r="H13" s="32">
        <v>0</v>
      </c>
      <c r="I13" s="32">
        <f>ROUND(ROUND(H13,2)*ROUND(G13,3),2)</f>
        <v>0</v>
      </c>
      <c r="O13">
        <f>(I13*21)/100</f>
        <v>0</v>
      </c>
      <c r="P13" t="s">
        <v>22</v>
      </c>
    </row>
    <row r="14" spans="1:18" x14ac:dyDescent="0.2">
      <c r="A14" s="33" t="s">
        <v>50</v>
      </c>
      <c r="E14" s="34" t="s">
        <v>71</v>
      </c>
    </row>
    <row r="15" spans="1:18" x14ac:dyDescent="0.2">
      <c r="A15" s="35" t="s">
        <v>52</v>
      </c>
      <c r="E15" s="36" t="s">
        <v>240</v>
      </c>
    </row>
    <row r="16" spans="1:18" ht="38.25" x14ac:dyDescent="0.2">
      <c r="A16" t="s">
        <v>54</v>
      </c>
      <c r="E16" s="34" t="s">
        <v>284</v>
      </c>
    </row>
    <row r="17" spans="1:16" x14ac:dyDescent="0.2">
      <c r="A17" s="24" t="s">
        <v>44</v>
      </c>
      <c r="B17" s="28" t="s">
        <v>21</v>
      </c>
      <c r="C17" s="28" t="s">
        <v>285</v>
      </c>
      <c r="D17" s="24" t="s">
        <v>71</v>
      </c>
      <c r="E17" s="29" t="s">
        <v>286</v>
      </c>
      <c r="F17" s="30" t="s">
        <v>279</v>
      </c>
      <c r="G17" s="31">
        <v>1</v>
      </c>
      <c r="H17" s="32">
        <v>0</v>
      </c>
      <c r="I17" s="32">
        <f>ROUND(ROUND(H17,2)*ROUND(G17,3),2)</f>
        <v>0</v>
      </c>
      <c r="O17">
        <f>(I17*21)/100</f>
        <v>0</v>
      </c>
      <c r="P17" t="s">
        <v>22</v>
      </c>
    </row>
    <row r="18" spans="1:16" x14ac:dyDescent="0.2">
      <c r="A18" s="33" t="s">
        <v>50</v>
      </c>
      <c r="E18" s="34" t="s">
        <v>71</v>
      </c>
    </row>
    <row r="19" spans="1:16" x14ac:dyDescent="0.2">
      <c r="A19" s="35" t="s">
        <v>52</v>
      </c>
      <c r="E19" s="36" t="s">
        <v>240</v>
      </c>
    </row>
    <row r="20" spans="1:16" x14ac:dyDescent="0.2">
      <c r="A20" t="s">
        <v>54</v>
      </c>
      <c r="E20" s="34" t="s">
        <v>287</v>
      </c>
    </row>
    <row r="21" spans="1:16" x14ac:dyDescent="0.2">
      <c r="A21" s="24" t="s">
        <v>44</v>
      </c>
      <c r="B21" s="28" t="s">
        <v>32</v>
      </c>
      <c r="C21" s="28" t="s">
        <v>288</v>
      </c>
      <c r="D21" s="24" t="s">
        <v>71</v>
      </c>
      <c r="E21" s="29" t="s">
        <v>289</v>
      </c>
      <c r="F21" s="30" t="s">
        <v>279</v>
      </c>
      <c r="G21" s="31">
        <v>1</v>
      </c>
      <c r="H21" s="32">
        <v>0</v>
      </c>
      <c r="I21" s="32">
        <f>ROUND(ROUND(H21,2)*ROUND(G21,3),2)</f>
        <v>0</v>
      </c>
      <c r="O21">
        <f>(I21*21)/100</f>
        <v>0</v>
      </c>
      <c r="P21" t="s">
        <v>22</v>
      </c>
    </row>
    <row r="22" spans="1:16" x14ac:dyDescent="0.2">
      <c r="A22" s="33" t="s">
        <v>50</v>
      </c>
      <c r="E22" s="34" t="s">
        <v>302</v>
      </c>
    </row>
    <row r="23" spans="1:16" x14ac:dyDescent="0.2">
      <c r="A23" s="35" t="s">
        <v>52</v>
      </c>
      <c r="E23" s="36" t="s">
        <v>240</v>
      </c>
    </row>
    <row r="24" spans="1:16" x14ac:dyDescent="0.2">
      <c r="A24" t="s">
        <v>54</v>
      </c>
      <c r="E24" s="34" t="s">
        <v>287</v>
      </c>
    </row>
    <row r="25" spans="1:16" x14ac:dyDescent="0.2">
      <c r="A25" s="24" t="s">
        <v>44</v>
      </c>
      <c r="B25" s="28" t="s">
        <v>34</v>
      </c>
      <c r="C25" s="28" t="s">
        <v>290</v>
      </c>
      <c r="D25" s="24" t="s">
        <v>71</v>
      </c>
      <c r="E25" s="29" t="s">
        <v>291</v>
      </c>
      <c r="F25" s="30" t="s">
        <v>292</v>
      </c>
      <c r="G25" s="31">
        <v>1.2E-2</v>
      </c>
      <c r="H25" s="32">
        <v>0</v>
      </c>
      <c r="I25" s="32">
        <f>ROUND(ROUND(H25,2)*ROUND(G25,3),2)</f>
        <v>0</v>
      </c>
      <c r="O25">
        <f>(I25*21)/100</f>
        <v>0</v>
      </c>
      <c r="P25" t="s">
        <v>22</v>
      </c>
    </row>
    <row r="26" spans="1:16" x14ac:dyDescent="0.2">
      <c r="A26" s="33" t="s">
        <v>50</v>
      </c>
      <c r="E26" s="34" t="s">
        <v>71</v>
      </c>
    </row>
    <row r="27" spans="1:16" x14ac:dyDescent="0.2">
      <c r="A27" s="35" t="s">
        <v>52</v>
      </c>
      <c r="E27" s="36" t="s">
        <v>293</v>
      </c>
    </row>
    <row r="28" spans="1:16" ht="76.5" x14ac:dyDescent="0.2">
      <c r="A28" t="s">
        <v>54</v>
      </c>
      <c r="E28" s="34" t="s">
        <v>294</v>
      </c>
    </row>
    <row r="29" spans="1:16" x14ac:dyDescent="0.2">
      <c r="A29" s="24" t="s">
        <v>44</v>
      </c>
      <c r="B29" s="28" t="s">
        <v>36</v>
      </c>
      <c r="C29" s="28" t="s">
        <v>295</v>
      </c>
      <c r="D29" s="24" t="s">
        <v>71</v>
      </c>
      <c r="E29" s="29" t="s">
        <v>296</v>
      </c>
      <c r="F29" s="30" t="s">
        <v>239</v>
      </c>
      <c r="G29" s="31">
        <v>1</v>
      </c>
      <c r="H29" s="32">
        <v>0</v>
      </c>
      <c r="I29" s="32">
        <f>ROUND(ROUND(H29,2)*ROUND(G29,3),2)</f>
        <v>0</v>
      </c>
      <c r="O29">
        <f>(I29*21)/100</f>
        <v>0</v>
      </c>
      <c r="P29" t="s">
        <v>22</v>
      </c>
    </row>
    <row r="30" spans="1:16" x14ac:dyDescent="0.2">
      <c r="A30" s="33" t="s">
        <v>50</v>
      </c>
      <c r="E30" s="34" t="s">
        <v>71</v>
      </c>
    </row>
    <row r="31" spans="1:16" x14ac:dyDescent="0.2">
      <c r="A31" s="35" t="s">
        <v>52</v>
      </c>
      <c r="E31" s="36" t="s">
        <v>240</v>
      </c>
    </row>
    <row r="32" spans="1:16" ht="51" x14ac:dyDescent="0.2">
      <c r="A32" t="s">
        <v>54</v>
      </c>
      <c r="E32" s="34" t="s">
        <v>297</v>
      </c>
    </row>
    <row r="33" spans="1:16" x14ac:dyDescent="0.2">
      <c r="A33" s="24" t="s">
        <v>44</v>
      </c>
      <c r="B33" s="28" t="s">
        <v>210</v>
      </c>
      <c r="C33" s="28" t="s">
        <v>298</v>
      </c>
      <c r="D33" s="24" t="s">
        <v>71</v>
      </c>
      <c r="E33" s="29" t="s">
        <v>299</v>
      </c>
      <c r="F33" s="30" t="s">
        <v>279</v>
      </c>
      <c r="G33" s="31">
        <v>1</v>
      </c>
      <c r="H33" s="32">
        <v>0</v>
      </c>
      <c r="I33" s="32">
        <f>ROUND(ROUND(H33,2)*ROUND(G33,3),2)</f>
        <v>0</v>
      </c>
      <c r="O33">
        <f>(I33*21)/100</f>
        <v>0</v>
      </c>
      <c r="P33" t="s">
        <v>22</v>
      </c>
    </row>
    <row r="34" spans="1:16" ht="140.25" x14ac:dyDescent="0.2">
      <c r="A34" s="33" t="s">
        <v>50</v>
      </c>
      <c r="E34" s="34" t="s">
        <v>300</v>
      </c>
    </row>
    <row r="35" spans="1:16" x14ac:dyDescent="0.2">
      <c r="A35" s="35" t="s">
        <v>52</v>
      </c>
      <c r="E35" s="36" t="s">
        <v>240</v>
      </c>
    </row>
    <row r="36" spans="1:16" ht="25.5" x14ac:dyDescent="0.2">
      <c r="A36" t="s">
        <v>54</v>
      </c>
      <c r="E36" s="34" t="s">
        <v>301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SO 201</vt:lpstr>
      <vt:lpstr>VRN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Martina</cp:lastModifiedBy>
  <dcterms:created xsi:type="dcterms:W3CDTF">2023-04-14T10:25:52Z</dcterms:created>
  <dcterms:modified xsi:type="dcterms:W3CDTF">2023-04-14T10:25:52Z</dcterms:modified>
  <cp:category/>
  <cp:contentStatus/>
</cp:coreProperties>
</file>