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8_082_0100 - Stavební část" sheetId="2" r:id="rId2"/>
    <sheet name="18_082_0200 - ZTI" sheetId="3" r:id="rId3"/>
    <sheet name="18_082_0300 - UT" sheetId="4" r:id="rId4"/>
    <sheet name="18_082_0400 - Elektroinst..." sheetId="5" r:id="rId5"/>
    <sheet name="18_082_0500 - Přípojky ka..." sheetId="6" r:id="rId6"/>
    <sheet name="18_082_0600 - Ostatní nák..." sheetId="7" r:id="rId7"/>
    <sheet name="Pokyny pro vyplnění" sheetId="8" r:id="rId8"/>
  </sheets>
  <definedNames>
    <definedName name="_xlnm.Print_Area" localSheetId="0">'Rekapitulace stavby'!$D$4:$AO$33,'Rekapitulace stavby'!$C$39:$AQ$58</definedName>
    <definedName name="_xlnm.Print_Titles" localSheetId="0">'Rekapitulace stavby'!$49:$49</definedName>
    <definedName name="_xlnm._FilterDatabase" localSheetId="1" hidden="1">'18_082_0100 - Stavební část'!$C$98:$K$617</definedName>
    <definedName name="_xlnm.Print_Area" localSheetId="1">'18_082_0100 - Stavební část'!$C$4:$J$36,'18_082_0100 - Stavební část'!$C$42:$J$80,'18_082_0100 - Stavební část'!$C$86:$K$617</definedName>
    <definedName name="_xlnm.Print_Titles" localSheetId="1">'18_082_0100 - Stavební část'!$98:$98</definedName>
    <definedName name="_xlnm._FilterDatabase" localSheetId="2" hidden="1">'18_082_0200 - ZTI'!$C$87:$K$210</definedName>
    <definedName name="_xlnm.Print_Area" localSheetId="2">'18_082_0200 - ZTI'!$C$4:$J$36,'18_082_0200 - ZTI'!$C$42:$J$69,'18_082_0200 - ZTI'!$C$75:$K$210</definedName>
    <definedName name="_xlnm.Print_Titles" localSheetId="2">'18_082_0200 - ZTI'!$87:$87</definedName>
    <definedName name="_xlnm._FilterDatabase" localSheetId="3" hidden="1">'18_082_0300 - UT'!$C$88:$K$214</definedName>
    <definedName name="_xlnm.Print_Area" localSheetId="3">'18_082_0300 - UT'!$C$4:$J$36,'18_082_0300 - UT'!$C$42:$J$70,'18_082_0300 - UT'!$C$76:$K$214</definedName>
    <definedName name="_xlnm.Print_Titles" localSheetId="3">'18_082_0300 - UT'!$88:$88</definedName>
    <definedName name="_xlnm._FilterDatabase" localSheetId="4" hidden="1">'18_082_0400 - Elektroinst...'!$C$83:$K$180</definedName>
    <definedName name="_xlnm.Print_Area" localSheetId="4">'18_082_0400 - Elektroinst...'!$C$4:$J$36,'18_082_0400 - Elektroinst...'!$C$42:$J$65,'18_082_0400 - Elektroinst...'!$C$71:$K$180</definedName>
    <definedName name="_xlnm.Print_Titles" localSheetId="4">'18_082_0400 - Elektroinst...'!$83:$83</definedName>
    <definedName name="_xlnm._FilterDatabase" localSheetId="5" hidden="1">'18_082_0500 - Přípojky ka...'!$C$80:$K$167</definedName>
    <definedName name="_xlnm.Print_Area" localSheetId="5">'18_082_0500 - Přípojky ka...'!$C$4:$J$36,'18_082_0500 - Přípojky ka...'!$C$42:$J$62,'18_082_0500 - Přípojky ka...'!$C$68:$K$167</definedName>
    <definedName name="_xlnm.Print_Titles" localSheetId="5">'18_082_0500 - Přípojky ka...'!$80:$80</definedName>
    <definedName name="_xlnm._FilterDatabase" localSheetId="6" hidden="1">'18_082_0600 - Ostatní nák...'!$C$76:$K$83</definedName>
    <definedName name="_xlnm.Print_Area" localSheetId="6">'18_082_0600 - Ostatní nák...'!$C$4:$J$36,'18_082_0600 - Ostatní nák...'!$C$42:$J$58,'18_082_0600 - Ostatní nák...'!$C$64:$K$83</definedName>
    <definedName name="_xlnm.Print_Titles" localSheetId="6">'18_082_0600 - Ostatní nák...'!$76:$76</definedName>
    <definedName name="_xlnm.Print_Area" localSheetId="7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7"/>
  <c r="AX57"/>
  <c i="7" r="BI83"/>
  <c r="BH83"/>
  <c r="BG83"/>
  <c r="BF83"/>
  <c r="T83"/>
  <c r="R83"/>
  <c r="P83"/>
  <c r="BK83"/>
  <c r="J83"/>
  <c r="BE83"/>
  <c r="BI82"/>
  <c r="BH82"/>
  <c r="BG82"/>
  <c r="BF82"/>
  <c r="T82"/>
  <c r="R82"/>
  <c r="P82"/>
  <c r="BK82"/>
  <c r="J82"/>
  <c r="BE82"/>
  <c r="BI81"/>
  <c r="BH81"/>
  <c r="BG81"/>
  <c r="BF81"/>
  <c r="T81"/>
  <c r="R81"/>
  <c r="P81"/>
  <c r="BK81"/>
  <c r="J81"/>
  <c r="BE81"/>
  <c r="BI80"/>
  <c r="BH80"/>
  <c r="BG80"/>
  <c r="BF80"/>
  <c r="T80"/>
  <c r="R80"/>
  <c r="P80"/>
  <c r="BK80"/>
  <c r="J80"/>
  <c r="BE80"/>
  <c r="BI79"/>
  <c r="F34"/>
  <c i="1" r="BD57"/>
  <c i="7" r="BH79"/>
  <c r="F33"/>
  <c i="1" r="BC57"/>
  <c i="7" r="BG79"/>
  <c r="F32"/>
  <c i="1" r="BB57"/>
  <c i="7" r="BF79"/>
  <c r="J31"/>
  <c i="1" r="AW57"/>
  <c i="7" r="F31"/>
  <c i="1" r="BA57"/>
  <c i="7" r="T79"/>
  <c r="T78"/>
  <c r="T77"/>
  <c r="R79"/>
  <c r="R78"/>
  <c r="R77"/>
  <c r="P79"/>
  <c r="P78"/>
  <c r="P77"/>
  <c i="1" r="AU57"/>
  <c i="7" r="BK79"/>
  <c r="BK78"/>
  <c r="J78"/>
  <c r="BK77"/>
  <c r="J77"/>
  <c r="J56"/>
  <c r="J27"/>
  <c i="1" r="AG57"/>
  <c i="7" r="J79"/>
  <c r="BE79"/>
  <c r="J30"/>
  <c i="1" r="AV57"/>
  <c i="7" r="F30"/>
  <c i="1" r="AZ57"/>
  <c i="7" r="J57"/>
  <c r="J73"/>
  <c r="F73"/>
  <c r="F71"/>
  <c r="E69"/>
  <c r="J51"/>
  <c r="F51"/>
  <c r="F49"/>
  <c r="E47"/>
  <c r="J36"/>
  <c r="J18"/>
  <c r="E18"/>
  <c r="F74"/>
  <c r="F52"/>
  <c r="J17"/>
  <c r="J12"/>
  <c r="J71"/>
  <c r="J49"/>
  <c r="E7"/>
  <c r="E67"/>
  <c r="E45"/>
  <c i="1" r="AY56"/>
  <c r="AX56"/>
  <c i="6" r="BI167"/>
  <c r="BH167"/>
  <c r="BG167"/>
  <c r="BF167"/>
  <c r="T167"/>
  <c r="T166"/>
  <c r="R167"/>
  <c r="R166"/>
  <c r="P167"/>
  <c r="P166"/>
  <c r="BK167"/>
  <c r="BK166"/>
  <c r="J166"/>
  <c r="J167"/>
  <c r="BE167"/>
  <c r="J61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T138"/>
  <c r="R139"/>
  <c r="R138"/>
  <c r="P139"/>
  <c r="P138"/>
  <c r="BK139"/>
  <c r="BK138"/>
  <c r="J138"/>
  <c r="J139"/>
  <c r="BE139"/>
  <c r="J60"/>
  <c r="BI133"/>
  <c r="BH133"/>
  <c r="BG133"/>
  <c r="BF133"/>
  <c r="T133"/>
  <c r="T132"/>
  <c r="R133"/>
  <c r="R132"/>
  <c r="P133"/>
  <c r="P132"/>
  <c r="BK133"/>
  <c r="BK132"/>
  <c r="J132"/>
  <c r="J133"/>
  <c r="BE133"/>
  <c r="J59"/>
  <c r="BI130"/>
  <c r="BH130"/>
  <c r="BG130"/>
  <c r="BF130"/>
  <c r="T130"/>
  <c r="R130"/>
  <c r="P130"/>
  <c r="BK130"/>
  <c r="J130"/>
  <c r="BE130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84"/>
  <c r="F34"/>
  <c i="1" r="BD56"/>
  <c i="6" r="BH84"/>
  <c r="F33"/>
  <c i="1" r="BC56"/>
  <c i="6" r="BG84"/>
  <c r="F32"/>
  <c i="1" r="BB56"/>
  <c i="6" r="BF84"/>
  <c r="J31"/>
  <c i="1" r="AW56"/>
  <c i="6" r="F31"/>
  <c i="1" r="BA56"/>
  <c i="6" r="T84"/>
  <c r="T83"/>
  <c r="T82"/>
  <c r="T81"/>
  <c r="R84"/>
  <c r="R83"/>
  <c r="R82"/>
  <c r="R81"/>
  <c r="P84"/>
  <c r="P83"/>
  <c r="P82"/>
  <c r="P81"/>
  <c i="1" r="AU56"/>
  <c i="6" r="BK84"/>
  <c r="BK83"/>
  <c r="J83"/>
  <c r="BK82"/>
  <c r="J82"/>
  <c r="BK81"/>
  <c r="J81"/>
  <c r="J56"/>
  <c r="J27"/>
  <c i="1" r="AG56"/>
  <c i="6" r="J84"/>
  <c r="BE84"/>
  <c r="J30"/>
  <c i="1" r="AV56"/>
  <c i="6" r="F30"/>
  <c i="1" r="AZ56"/>
  <c i="6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5"/>
  <c r="AX55"/>
  <c i="5"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T173"/>
  <c r="R174"/>
  <c r="R173"/>
  <c r="P174"/>
  <c r="P173"/>
  <c r="BK174"/>
  <c r="BK173"/>
  <c r="J173"/>
  <c r="J174"/>
  <c r="BE174"/>
  <c r="J64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T156"/>
  <c r="R157"/>
  <c r="R156"/>
  <c r="P157"/>
  <c r="P156"/>
  <c r="BK157"/>
  <c r="BK156"/>
  <c r="J156"/>
  <c r="J157"/>
  <c r="BE157"/>
  <c r="J63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T120"/>
  <c r="T119"/>
  <c r="R121"/>
  <c r="R120"/>
  <c r="R119"/>
  <c r="P121"/>
  <c r="P120"/>
  <c r="P119"/>
  <c r="BK121"/>
  <c r="BK120"/>
  <c r="J120"/>
  <c r="BK119"/>
  <c r="J119"/>
  <c r="J121"/>
  <c r="BE121"/>
  <c r="J62"/>
  <c r="J61"/>
  <c r="BI118"/>
  <c r="BH118"/>
  <c r="BG118"/>
  <c r="BF118"/>
  <c r="T118"/>
  <c r="T117"/>
  <c r="R118"/>
  <c r="R117"/>
  <c r="P118"/>
  <c r="P117"/>
  <c r="BK118"/>
  <c r="BK117"/>
  <c r="J117"/>
  <c r="J118"/>
  <c r="BE118"/>
  <c r="J60"/>
  <c r="BI116"/>
  <c r="BH116"/>
  <c r="BG116"/>
  <c r="BF116"/>
  <c r="T116"/>
  <c r="T115"/>
  <c r="R116"/>
  <c r="R115"/>
  <c r="P116"/>
  <c r="P115"/>
  <c r="BK116"/>
  <c r="BK115"/>
  <c r="J115"/>
  <c r="J116"/>
  <c r="BE116"/>
  <c r="J59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87"/>
  <c r="F34"/>
  <c i="1" r="BD55"/>
  <c i="5" r="BH87"/>
  <c r="F33"/>
  <c i="1" r="BC55"/>
  <c i="5" r="BG87"/>
  <c r="F32"/>
  <c i="1" r="BB55"/>
  <c i="5" r="BF87"/>
  <c r="J31"/>
  <c i="1" r="AW55"/>
  <c i="5" r="F31"/>
  <c i="1" r="BA55"/>
  <c i="5" r="T87"/>
  <c r="T86"/>
  <c r="T85"/>
  <c r="T84"/>
  <c r="R87"/>
  <c r="R86"/>
  <c r="R85"/>
  <c r="R84"/>
  <c r="P87"/>
  <c r="P86"/>
  <c r="P85"/>
  <c r="P84"/>
  <c i="1" r="AU55"/>
  <c i="5" r="BK87"/>
  <c r="BK86"/>
  <c r="J86"/>
  <c r="BK85"/>
  <c r="J85"/>
  <c r="BK84"/>
  <c r="J84"/>
  <c r="J56"/>
  <c r="J27"/>
  <c i="1" r="AG55"/>
  <c i="5" r="J87"/>
  <c r="BE87"/>
  <c r="J30"/>
  <c i="1" r="AV55"/>
  <c i="5" r="F30"/>
  <c i="1" r="AZ55"/>
  <c i="5" r="J58"/>
  <c r="J57"/>
  <c r="J80"/>
  <c r="F80"/>
  <c r="F78"/>
  <c r="E76"/>
  <c r="J51"/>
  <c r="F51"/>
  <c r="F49"/>
  <c r="E47"/>
  <c r="J36"/>
  <c r="J18"/>
  <c r="E18"/>
  <c r="F81"/>
  <c r="F52"/>
  <c r="J17"/>
  <c r="J12"/>
  <c r="J78"/>
  <c r="J49"/>
  <c r="E7"/>
  <c r="E74"/>
  <c r="E45"/>
  <c i="1" r="AY54"/>
  <c r="AX54"/>
  <c i="4"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2"/>
  <c r="BH212"/>
  <c r="BG212"/>
  <c r="BF212"/>
  <c r="T212"/>
  <c r="T211"/>
  <c r="R212"/>
  <c r="R211"/>
  <c r="P212"/>
  <c r="P211"/>
  <c r="BK212"/>
  <c r="BK211"/>
  <c r="J211"/>
  <c r="J212"/>
  <c r="BE212"/>
  <c r="J69"/>
  <c r="BI209"/>
  <c r="BH209"/>
  <c r="BG209"/>
  <c r="BF209"/>
  <c r="T209"/>
  <c r="T208"/>
  <c r="R209"/>
  <c r="R208"/>
  <c r="P209"/>
  <c r="P208"/>
  <c r="BK209"/>
  <c r="BK208"/>
  <c r="J208"/>
  <c r="J209"/>
  <c r="BE209"/>
  <c r="J68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202"/>
  <c r="BH202"/>
  <c r="BG202"/>
  <c r="BF202"/>
  <c r="T202"/>
  <c r="T201"/>
  <c r="R202"/>
  <c r="R201"/>
  <c r="P202"/>
  <c r="P201"/>
  <c r="BK202"/>
  <c r="BK201"/>
  <c r="J201"/>
  <c r="J202"/>
  <c r="BE202"/>
  <c r="J67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T184"/>
  <c r="R185"/>
  <c r="R184"/>
  <c r="P185"/>
  <c r="P184"/>
  <c r="BK185"/>
  <c r="BK184"/>
  <c r="J184"/>
  <c r="J185"/>
  <c r="BE185"/>
  <c r="J66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78"/>
  <c r="BH178"/>
  <c r="BG178"/>
  <c r="BF178"/>
  <c r="T178"/>
  <c r="R178"/>
  <c r="P178"/>
  <c r="BK178"/>
  <c r="J178"/>
  <c r="BE178"/>
  <c r="BI175"/>
  <c r="BH175"/>
  <c r="BG175"/>
  <c r="BF175"/>
  <c r="T175"/>
  <c r="R175"/>
  <c r="P175"/>
  <c r="BK175"/>
  <c r="J175"/>
  <c r="BE175"/>
  <c r="BI172"/>
  <c r="BH172"/>
  <c r="BG172"/>
  <c r="BF172"/>
  <c r="T172"/>
  <c r="R172"/>
  <c r="P172"/>
  <c r="BK172"/>
  <c r="J172"/>
  <c r="BE172"/>
  <c r="BI169"/>
  <c r="BH169"/>
  <c r="BG169"/>
  <c r="BF169"/>
  <c r="T169"/>
  <c r="R169"/>
  <c r="P169"/>
  <c r="BK169"/>
  <c r="J169"/>
  <c r="BE169"/>
  <c r="BI166"/>
  <c r="BH166"/>
  <c r="BG166"/>
  <c r="BF166"/>
  <c r="T166"/>
  <c r="R166"/>
  <c r="P166"/>
  <c r="BK166"/>
  <c r="J166"/>
  <c r="BE166"/>
  <c r="BI163"/>
  <c r="BH163"/>
  <c r="BG163"/>
  <c r="BF163"/>
  <c r="T163"/>
  <c r="T162"/>
  <c r="R163"/>
  <c r="R162"/>
  <c r="P163"/>
  <c r="P162"/>
  <c r="BK163"/>
  <c r="BK162"/>
  <c r="J162"/>
  <c r="J163"/>
  <c r="BE163"/>
  <c r="J65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T151"/>
  <c r="T150"/>
  <c r="R152"/>
  <c r="R151"/>
  <c r="R150"/>
  <c r="P152"/>
  <c r="P151"/>
  <c r="P150"/>
  <c r="BK152"/>
  <c r="BK151"/>
  <c r="J151"/>
  <c r="BK150"/>
  <c r="J150"/>
  <c r="J152"/>
  <c r="BE152"/>
  <c r="J64"/>
  <c r="J63"/>
  <c r="BI149"/>
  <c r="BH149"/>
  <c r="BG149"/>
  <c r="BF149"/>
  <c r="T149"/>
  <c r="T148"/>
  <c r="R149"/>
  <c r="R148"/>
  <c r="P149"/>
  <c r="P148"/>
  <c r="BK149"/>
  <c r="BK148"/>
  <c r="J148"/>
  <c r="J149"/>
  <c r="BE149"/>
  <c r="J62"/>
  <c r="BI147"/>
  <c r="BH147"/>
  <c r="BG147"/>
  <c r="BF147"/>
  <c r="T147"/>
  <c r="T146"/>
  <c r="R147"/>
  <c r="R146"/>
  <c r="P147"/>
  <c r="P146"/>
  <c r="BK147"/>
  <c r="BK146"/>
  <c r="J146"/>
  <c r="J147"/>
  <c r="BE147"/>
  <c r="J61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60"/>
  <c r="BI138"/>
  <c r="BH138"/>
  <c r="BG138"/>
  <c r="BF138"/>
  <c r="T138"/>
  <c r="T137"/>
  <c r="R138"/>
  <c r="R137"/>
  <c r="P138"/>
  <c r="P137"/>
  <c r="BK138"/>
  <c r="BK137"/>
  <c r="J137"/>
  <c r="J138"/>
  <c r="BE138"/>
  <c r="J59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7"/>
  <c r="BH127"/>
  <c r="BG127"/>
  <c r="BF127"/>
  <c r="T127"/>
  <c r="R127"/>
  <c r="P127"/>
  <c r="BK127"/>
  <c r="J127"/>
  <c r="BE127"/>
  <c r="BI125"/>
  <c r="BH125"/>
  <c r="BG125"/>
  <c r="BF125"/>
  <c r="T125"/>
  <c r="R125"/>
  <c r="P125"/>
  <c r="BK125"/>
  <c r="J125"/>
  <c r="BE125"/>
  <c r="BI120"/>
  <c r="BH120"/>
  <c r="BG120"/>
  <c r="BF120"/>
  <c r="T120"/>
  <c r="R120"/>
  <c r="P120"/>
  <c r="BK120"/>
  <c r="J120"/>
  <c r="BE120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2"/>
  <c r="F34"/>
  <c i="1" r="BD54"/>
  <c i="4" r="BH92"/>
  <c r="F33"/>
  <c i="1" r="BC54"/>
  <c i="4" r="BG92"/>
  <c r="F32"/>
  <c i="1" r="BB54"/>
  <c i="4" r="BF92"/>
  <c r="J31"/>
  <c i="1" r="AW54"/>
  <c i="4" r="F31"/>
  <c i="1" r="BA54"/>
  <c i="4" r="T92"/>
  <c r="T91"/>
  <c r="T90"/>
  <c r="T89"/>
  <c r="R92"/>
  <c r="R91"/>
  <c r="R90"/>
  <c r="R89"/>
  <c r="P92"/>
  <c r="P91"/>
  <c r="P90"/>
  <c r="P89"/>
  <c i="1" r="AU54"/>
  <c i="4" r="BK92"/>
  <c r="BK91"/>
  <c r="J91"/>
  <c r="BK90"/>
  <c r="J90"/>
  <c r="BK89"/>
  <c r="J89"/>
  <c r="J56"/>
  <c r="J27"/>
  <c i="1" r="AG54"/>
  <c i="4" r="J92"/>
  <c r="BE92"/>
  <c r="J30"/>
  <c i="1" r="AV54"/>
  <c i="4" r="F30"/>
  <c i="1" r="AZ54"/>
  <c i="4" r="J58"/>
  <c r="J57"/>
  <c r="J85"/>
  <c r="F85"/>
  <c r="F83"/>
  <c r="E81"/>
  <c r="J51"/>
  <c r="F51"/>
  <c r="F49"/>
  <c r="E47"/>
  <c r="J36"/>
  <c r="J18"/>
  <c r="E18"/>
  <c r="F86"/>
  <c r="F52"/>
  <c r="J17"/>
  <c r="J12"/>
  <c r="J83"/>
  <c r="J49"/>
  <c r="E7"/>
  <c r="E79"/>
  <c r="E45"/>
  <c i="1" r="AY53"/>
  <c r="AX53"/>
  <c i="3" r="BI210"/>
  <c r="BH210"/>
  <c r="BG210"/>
  <c r="BF210"/>
  <c r="T210"/>
  <c r="R210"/>
  <c r="P210"/>
  <c r="BK210"/>
  <c r="J210"/>
  <c r="BE210"/>
  <c r="BI209"/>
  <c r="BH209"/>
  <c r="BG209"/>
  <c r="BF209"/>
  <c r="T209"/>
  <c r="T208"/>
  <c r="R209"/>
  <c r="R208"/>
  <c r="P209"/>
  <c r="P208"/>
  <c r="BK209"/>
  <c r="BK208"/>
  <c r="J208"/>
  <c r="J209"/>
  <c r="BE209"/>
  <c r="J68"/>
  <c r="BI207"/>
  <c r="BH207"/>
  <c r="BG207"/>
  <c r="BF207"/>
  <c r="T207"/>
  <c r="R207"/>
  <c r="P207"/>
  <c r="BK207"/>
  <c r="J207"/>
  <c r="BE207"/>
  <c r="BI206"/>
  <c r="BH206"/>
  <c r="BG206"/>
  <c r="BF206"/>
  <c r="T206"/>
  <c r="T205"/>
  <c r="R206"/>
  <c r="R205"/>
  <c r="P206"/>
  <c r="P205"/>
  <c r="BK206"/>
  <c r="BK205"/>
  <c r="J205"/>
  <c r="J206"/>
  <c r="BE206"/>
  <c r="J67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T198"/>
  <c r="R199"/>
  <c r="R198"/>
  <c r="P199"/>
  <c r="P198"/>
  <c r="BK199"/>
  <c r="BK198"/>
  <c r="J198"/>
  <c r="J199"/>
  <c r="BE199"/>
  <c r="J66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4"/>
  <c r="BH184"/>
  <c r="BG184"/>
  <c r="BF184"/>
  <c r="T184"/>
  <c r="R184"/>
  <c r="P184"/>
  <c r="BK184"/>
  <c r="J184"/>
  <c r="BE184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T177"/>
  <c r="R178"/>
  <c r="R177"/>
  <c r="P178"/>
  <c r="P177"/>
  <c r="BK178"/>
  <c r="BK177"/>
  <c r="J177"/>
  <c r="J178"/>
  <c r="BE178"/>
  <c r="J65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8"/>
  <c r="BH168"/>
  <c r="BG168"/>
  <c r="BF168"/>
  <c r="T168"/>
  <c r="R168"/>
  <c r="P168"/>
  <c r="BK168"/>
  <c r="J168"/>
  <c r="BE168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T155"/>
  <c r="T154"/>
  <c r="R156"/>
  <c r="R155"/>
  <c r="R154"/>
  <c r="P156"/>
  <c r="P155"/>
  <c r="P154"/>
  <c r="BK156"/>
  <c r="BK155"/>
  <c r="J155"/>
  <c r="BK154"/>
  <c r="J154"/>
  <c r="J156"/>
  <c r="BE156"/>
  <c r="J64"/>
  <c r="J63"/>
  <c r="BI153"/>
  <c r="BH153"/>
  <c r="BG153"/>
  <c r="BF153"/>
  <c r="T153"/>
  <c r="T152"/>
  <c r="R153"/>
  <c r="R152"/>
  <c r="P153"/>
  <c r="P152"/>
  <c r="BK153"/>
  <c r="BK152"/>
  <c r="J152"/>
  <c r="J153"/>
  <c r="BE153"/>
  <c r="J62"/>
  <c r="BI151"/>
  <c r="BH151"/>
  <c r="BG151"/>
  <c r="BF151"/>
  <c r="T151"/>
  <c r="T150"/>
  <c r="R151"/>
  <c r="R150"/>
  <c r="P151"/>
  <c r="P150"/>
  <c r="BK151"/>
  <c r="BK150"/>
  <c r="J150"/>
  <c r="J151"/>
  <c r="BE151"/>
  <c r="J61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40"/>
  <c r="BH140"/>
  <c r="BG140"/>
  <c r="BF140"/>
  <c r="T140"/>
  <c r="T139"/>
  <c r="R140"/>
  <c r="R139"/>
  <c r="P140"/>
  <c r="P139"/>
  <c r="BK140"/>
  <c r="BK139"/>
  <c r="J139"/>
  <c r="J140"/>
  <c r="BE140"/>
  <c r="J60"/>
  <c r="BI136"/>
  <c r="BH136"/>
  <c r="BG136"/>
  <c r="BF136"/>
  <c r="T136"/>
  <c r="T135"/>
  <c r="R136"/>
  <c r="R135"/>
  <c r="P136"/>
  <c r="P135"/>
  <c r="BK136"/>
  <c r="BK135"/>
  <c r="J135"/>
  <c r="J136"/>
  <c r="BE136"/>
  <c r="J59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0"/>
  <c r="BH120"/>
  <c r="BG120"/>
  <c r="BF120"/>
  <c r="T120"/>
  <c r="R120"/>
  <c r="P120"/>
  <c r="BK120"/>
  <c r="J120"/>
  <c r="BE120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1"/>
  <c r="F34"/>
  <c i="1" r="BD53"/>
  <c i="3" r="BH91"/>
  <c r="F33"/>
  <c i="1" r="BC53"/>
  <c i="3" r="BG91"/>
  <c r="F32"/>
  <c i="1" r="BB53"/>
  <c i="3" r="BF91"/>
  <c r="J31"/>
  <c i="1" r="AW53"/>
  <c i="3" r="F31"/>
  <c i="1" r="BA53"/>
  <c i="3" r="T91"/>
  <c r="T90"/>
  <c r="T89"/>
  <c r="T88"/>
  <c r="R91"/>
  <c r="R90"/>
  <c r="R89"/>
  <c r="R88"/>
  <c r="P91"/>
  <c r="P90"/>
  <c r="P89"/>
  <c r="P88"/>
  <c i="1" r="AU53"/>
  <c i="3" r="BK91"/>
  <c r="BK90"/>
  <c r="J90"/>
  <c r="BK89"/>
  <c r="J89"/>
  <c r="BK88"/>
  <c r="J88"/>
  <c r="J56"/>
  <c r="J27"/>
  <c i="1" r="AG53"/>
  <c i="3" r="J91"/>
  <c r="BE91"/>
  <c r="J30"/>
  <c i="1" r="AV53"/>
  <c i="3" r="F30"/>
  <c i="1" r="AZ53"/>
  <c i="3" r="J58"/>
  <c r="J57"/>
  <c r="J84"/>
  <c r="F84"/>
  <c r="F82"/>
  <c r="E80"/>
  <c r="J51"/>
  <c r="F51"/>
  <c r="F49"/>
  <c r="E47"/>
  <c r="J36"/>
  <c r="J18"/>
  <c r="E18"/>
  <c r="F85"/>
  <c r="F52"/>
  <c r="J17"/>
  <c r="J12"/>
  <c r="J82"/>
  <c r="J49"/>
  <c r="E7"/>
  <c r="E78"/>
  <c r="E45"/>
  <c i="1" r="AY52"/>
  <c r="AX52"/>
  <c i="2" r="BI617"/>
  <c r="BH617"/>
  <c r="BG617"/>
  <c r="BF617"/>
  <c r="T617"/>
  <c r="T616"/>
  <c r="R617"/>
  <c r="R616"/>
  <c r="P617"/>
  <c r="P616"/>
  <c r="BK617"/>
  <c r="BK616"/>
  <c r="J616"/>
  <c r="J617"/>
  <c r="BE617"/>
  <c r="J79"/>
  <c r="BI614"/>
  <c r="BH614"/>
  <c r="BG614"/>
  <c r="BF614"/>
  <c r="T614"/>
  <c r="R614"/>
  <c r="P614"/>
  <c r="BK614"/>
  <c r="J614"/>
  <c r="BE614"/>
  <c r="BI610"/>
  <c r="BH610"/>
  <c r="BG610"/>
  <c r="BF610"/>
  <c r="T610"/>
  <c r="T609"/>
  <c r="R610"/>
  <c r="R609"/>
  <c r="P610"/>
  <c r="P609"/>
  <c r="BK610"/>
  <c r="BK609"/>
  <c r="J609"/>
  <c r="J610"/>
  <c r="BE610"/>
  <c r="J78"/>
  <c r="BI608"/>
  <c r="BH608"/>
  <c r="BG608"/>
  <c r="BF608"/>
  <c r="T608"/>
  <c r="R608"/>
  <c r="P608"/>
  <c r="BK608"/>
  <c r="J608"/>
  <c r="BE608"/>
  <c r="BI607"/>
  <c r="BH607"/>
  <c r="BG607"/>
  <c r="BF607"/>
  <c r="T607"/>
  <c r="R607"/>
  <c r="P607"/>
  <c r="BK607"/>
  <c r="J607"/>
  <c r="BE607"/>
  <c r="BI606"/>
  <c r="BH606"/>
  <c r="BG606"/>
  <c r="BF606"/>
  <c r="T606"/>
  <c r="R606"/>
  <c r="P606"/>
  <c r="BK606"/>
  <c r="J606"/>
  <c r="BE606"/>
  <c r="BI605"/>
  <c r="BH605"/>
  <c r="BG605"/>
  <c r="BF605"/>
  <c r="T605"/>
  <c r="R605"/>
  <c r="P605"/>
  <c r="BK605"/>
  <c r="J605"/>
  <c r="BE605"/>
  <c r="BI603"/>
  <c r="BH603"/>
  <c r="BG603"/>
  <c r="BF603"/>
  <c r="T603"/>
  <c r="R603"/>
  <c r="P603"/>
  <c r="BK603"/>
  <c r="J603"/>
  <c r="BE603"/>
  <c r="BI601"/>
  <c r="BH601"/>
  <c r="BG601"/>
  <c r="BF601"/>
  <c r="T601"/>
  <c r="R601"/>
  <c r="P601"/>
  <c r="BK601"/>
  <c r="J601"/>
  <c r="BE601"/>
  <c r="BI599"/>
  <c r="BH599"/>
  <c r="BG599"/>
  <c r="BF599"/>
  <c r="T599"/>
  <c r="R599"/>
  <c r="P599"/>
  <c r="BK599"/>
  <c r="J599"/>
  <c r="BE599"/>
  <c r="BI597"/>
  <c r="BH597"/>
  <c r="BG597"/>
  <c r="BF597"/>
  <c r="T597"/>
  <c r="T596"/>
  <c r="R597"/>
  <c r="R596"/>
  <c r="P597"/>
  <c r="P596"/>
  <c r="BK597"/>
  <c r="BK596"/>
  <c r="J596"/>
  <c r="J597"/>
  <c r="BE597"/>
  <c r="J77"/>
  <c r="BI595"/>
  <c r="BH595"/>
  <c r="BG595"/>
  <c r="BF595"/>
  <c r="T595"/>
  <c r="R595"/>
  <c r="P595"/>
  <c r="BK595"/>
  <c r="J595"/>
  <c r="BE595"/>
  <c r="BI594"/>
  <c r="BH594"/>
  <c r="BG594"/>
  <c r="BF594"/>
  <c r="T594"/>
  <c r="R594"/>
  <c r="P594"/>
  <c r="BK594"/>
  <c r="J594"/>
  <c r="BE594"/>
  <c r="BI592"/>
  <c r="BH592"/>
  <c r="BG592"/>
  <c r="BF592"/>
  <c r="T592"/>
  <c r="R592"/>
  <c r="P592"/>
  <c r="BK592"/>
  <c r="J592"/>
  <c r="BE592"/>
  <c r="BI590"/>
  <c r="BH590"/>
  <c r="BG590"/>
  <c r="BF590"/>
  <c r="T590"/>
  <c r="T589"/>
  <c r="R590"/>
  <c r="R589"/>
  <c r="P590"/>
  <c r="P589"/>
  <c r="BK590"/>
  <c r="BK589"/>
  <c r="J589"/>
  <c r="J590"/>
  <c r="BE590"/>
  <c r="J76"/>
  <c r="BI587"/>
  <c r="BH587"/>
  <c r="BG587"/>
  <c r="BF587"/>
  <c r="T587"/>
  <c r="R587"/>
  <c r="P587"/>
  <c r="BK587"/>
  <c r="J587"/>
  <c r="BE587"/>
  <c r="BI585"/>
  <c r="BH585"/>
  <c r="BG585"/>
  <c r="BF585"/>
  <c r="T585"/>
  <c r="T584"/>
  <c r="R585"/>
  <c r="R584"/>
  <c r="P585"/>
  <c r="P584"/>
  <c r="BK585"/>
  <c r="BK584"/>
  <c r="J584"/>
  <c r="J585"/>
  <c r="BE585"/>
  <c r="J75"/>
  <c r="BI583"/>
  <c r="BH583"/>
  <c r="BG583"/>
  <c r="BF583"/>
  <c r="T583"/>
  <c r="R583"/>
  <c r="P583"/>
  <c r="BK583"/>
  <c r="J583"/>
  <c r="BE583"/>
  <c r="BI581"/>
  <c r="BH581"/>
  <c r="BG581"/>
  <c r="BF581"/>
  <c r="T581"/>
  <c r="R581"/>
  <c r="P581"/>
  <c r="BK581"/>
  <c r="J581"/>
  <c r="BE581"/>
  <c r="BI579"/>
  <c r="BH579"/>
  <c r="BG579"/>
  <c r="BF579"/>
  <c r="T579"/>
  <c r="R579"/>
  <c r="P579"/>
  <c r="BK579"/>
  <c r="J579"/>
  <c r="BE579"/>
  <c r="BI577"/>
  <c r="BH577"/>
  <c r="BG577"/>
  <c r="BF577"/>
  <c r="T577"/>
  <c r="R577"/>
  <c r="P577"/>
  <c r="BK577"/>
  <c r="J577"/>
  <c r="BE577"/>
  <c r="BI574"/>
  <c r="BH574"/>
  <c r="BG574"/>
  <c r="BF574"/>
  <c r="T574"/>
  <c r="R574"/>
  <c r="P574"/>
  <c r="BK574"/>
  <c r="J574"/>
  <c r="BE574"/>
  <c r="BI572"/>
  <c r="BH572"/>
  <c r="BG572"/>
  <c r="BF572"/>
  <c r="T572"/>
  <c r="R572"/>
  <c r="P572"/>
  <c r="BK572"/>
  <c r="J572"/>
  <c r="BE572"/>
  <c r="BI570"/>
  <c r="BH570"/>
  <c r="BG570"/>
  <c r="BF570"/>
  <c r="T570"/>
  <c r="R570"/>
  <c r="P570"/>
  <c r="BK570"/>
  <c r="J570"/>
  <c r="BE570"/>
  <c r="BI568"/>
  <c r="BH568"/>
  <c r="BG568"/>
  <c r="BF568"/>
  <c r="T568"/>
  <c r="R568"/>
  <c r="P568"/>
  <c r="BK568"/>
  <c r="J568"/>
  <c r="BE568"/>
  <c r="BI566"/>
  <c r="BH566"/>
  <c r="BG566"/>
  <c r="BF566"/>
  <c r="T566"/>
  <c r="R566"/>
  <c r="P566"/>
  <c r="BK566"/>
  <c r="J566"/>
  <c r="BE566"/>
  <c r="BI564"/>
  <c r="BH564"/>
  <c r="BG564"/>
  <c r="BF564"/>
  <c r="T564"/>
  <c r="T563"/>
  <c r="R564"/>
  <c r="R563"/>
  <c r="P564"/>
  <c r="P563"/>
  <c r="BK564"/>
  <c r="BK563"/>
  <c r="J563"/>
  <c r="J564"/>
  <c r="BE564"/>
  <c r="J74"/>
  <c r="BI562"/>
  <c r="BH562"/>
  <c r="BG562"/>
  <c r="BF562"/>
  <c r="T562"/>
  <c r="R562"/>
  <c r="P562"/>
  <c r="BK562"/>
  <c r="J562"/>
  <c r="BE562"/>
  <c r="BI559"/>
  <c r="BH559"/>
  <c r="BG559"/>
  <c r="BF559"/>
  <c r="T559"/>
  <c r="R559"/>
  <c r="P559"/>
  <c r="BK559"/>
  <c r="J559"/>
  <c r="BE559"/>
  <c r="BI556"/>
  <c r="BH556"/>
  <c r="BG556"/>
  <c r="BF556"/>
  <c r="T556"/>
  <c r="R556"/>
  <c r="P556"/>
  <c r="BK556"/>
  <c r="J556"/>
  <c r="BE556"/>
  <c r="BI553"/>
  <c r="BH553"/>
  <c r="BG553"/>
  <c r="BF553"/>
  <c r="T553"/>
  <c r="R553"/>
  <c r="P553"/>
  <c r="BK553"/>
  <c r="J553"/>
  <c r="BE553"/>
  <c r="BI551"/>
  <c r="BH551"/>
  <c r="BG551"/>
  <c r="BF551"/>
  <c r="T551"/>
  <c r="R551"/>
  <c r="P551"/>
  <c r="BK551"/>
  <c r="J551"/>
  <c r="BE551"/>
  <c r="BI548"/>
  <c r="BH548"/>
  <c r="BG548"/>
  <c r="BF548"/>
  <c r="T548"/>
  <c r="R548"/>
  <c r="P548"/>
  <c r="BK548"/>
  <c r="J548"/>
  <c r="BE548"/>
  <c r="BI545"/>
  <c r="BH545"/>
  <c r="BG545"/>
  <c r="BF545"/>
  <c r="T545"/>
  <c r="R545"/>
  <c r="P545"/>
  <c r="BK545"/>
  <c r="J545"/>
  <c r="BE545"/>
  <c r="BI542"/>
  <c r="BH542"/>
  <c r="BG542"/>
  <c r="BF542"/>
  <c r="T542"/>
  <c r="R542"/>
  <c r="P542"/>
  <c r="BK542"/>
  <c r="J542"/>
  <c r="BE542"/>
  <c r="BI539"/>
  <c r="BH539"/>
  <c r="BG539"/>
  <c r="BF539"/>
  <c r="T539"/>
  <c r="R539"/>
  <c r="P539"/>
  <c r="BK539"/>
  <c r="J539"/>
  <c r="BE539"/>
  <c r="BI536"/>
  <c r="BH536"/>
  <c r="BG536"/>
  <c r="BF536"/>
  <c r="T536"/>
  <c r="R536"/>
  <c r="P536"/>
  <c r="BK536"/>
  <c r="J536"/>
  <c r="BE536"/>
  <c r="BI533"/>
  <c r="BH533"/>
  <c r="BG533"/>
  <c r="BF533"/>
  <c r="T533"/>
  <c r="R533"/>
  <c r="P533"/>
  <c r="BK533"/>
  <c r="J533"/>
  <c r="BE533"/>
  <c r="BI531"/>
  <c r="BH531"/>
  <c r="BG531"/>
  <c r="BF531"/>
  <c r="T531"/>
  <c r="R531"/>
  <c r="P531"/>
  <c r="BK531"/>
  <c r="J531"/>
  <c r="BE531"/>
  <c r="BI528"/>
  <c r="BH528"/>
  <c r="BG528"/>
  <c r="BF528"/>
  <c r="T528"/>
  <c r="R528"/>
  <c r="P528"/>
  <c r="BK528"/>
  <c r="J528"/>
  <c r="BE528"/>
  <c r="BI525"/>
  <c r="BH525"/>
  <c r="BG525"/>
  <c r="BF525"/>
  <c r="T525"/>
  <c r="T524"/>
  <c r="R525"/>
  <c r="R524"/>
  <c r="P525"/>
  <c r="P524"/>
  <c r="BK525"/>
  <c r="BK524"/>
  <c r="J524"/>
  <c r="J525"/>
  <c r="BE525"/>
  <c r="J73"/>
  <c r="BI523"/>
  <c r="BH523"/>
  <c r="BG523"/>
  <c r="BF523"/>
  <c r="T523"/>
  <c r="R523"/>
  <c r="P523"/>
  <c r="BK523"/>
  <c r="J523"/>
  <c r="BE523"/>
  <c r="BI521"/>
  <c r="BH521"/>
  <c r="BG521"/>
  <c r="BF521"/>
  <c r="T521"/>
  <c r="R521"/>
  <c r="P521"/>
  <c r="BK521"/>
  <c r="J521"/>
  <c r="BE521"/>
  <c r="BI519"/>
  <c r="BH519"/>
  <c r="BG519"/>
  <c r="BF519"/>
  <c r="T519"/>
  <c r="R519"/>
  <c r="P519"/>
  <c r="BK519"/>
  <c r="J519"/>
  <c r="BE519"/>
  <c r="BI518"/>
  <c r="BH518"/>
  <c r="BG518"/>
  <c r="BF518"/>
  <c r="T518"/>
  <c r="R518"/>
  <c r="P518"/>
  <c r="BK518"/>
  <c r="J518"/>
  <c r="BE518"/>
  <c r="BI516"/>
  <c r="BH516"/>
  <c r="BG516"/>
  <c r="BF516"/>
  <c r="T516"/>
  <c r="T515"/>
  <c r="R516"/>
  <c r="R515"/>
  <c r="P516"/>
  <c r="P515"/>
  <c r="BK516"/>
  <c r="BK515"/>
  <c r="J515"/>
  <c r="J516"/>
  <c r="BE516"/>
  <c r="J72"/>
  <c r="BI514"/>
  <c r="BH514"/>
  <c r="BG514"/>
  <c r="BF514"/>
  <c r="T514"/>
  <c r="R514"/>
  <c r="P514"/>
  <c r="BK514"/>
  <c r="J514"/>
  <c r="BE514"/>
  <c r="BI512"/>
  <c r="BH512"/>
  <c r="BG512"/>
  <c r="BF512"/>
  <c r="T512"/>
  <c r="R512"/>
  <c r="P512"/>
  <c r="BK512"/>
  <c r="J512"/>
  <c r="BE512"/>
  <c r="BI510"/>
  <c r="BH510"/>
  <c r="BG510"/>
  <c r="BF510"/>
  <c r="T510"/>
  <c r="R510"/>
  <c r="P510"/>
  <c r="BK510"/>
  <c r="J510"/>
  <c r="BE510"/>
  <c r="BI507"/>
  <c r="BH507"/>
  <c r="BG507"/>
  <c r="BF507"/>
  <c r="T507"/>
  <c r="R507"/>
  <c r="P507"/>
  <c r="BK507"/>
  <c r="J507"/>
  <c r="BE507"/>
  <c r="BI504"/>
  <c r="BH504"/>
  <c r="BG504"/>
  <c r="BF504"/>
  <c r="T504"/>
  <c r="R504"/>
  <c r="P504"/>
  <c r="BK504"/>
  <c r="J504"/>
  <c r="BE504"/>
  <c r="BI501"/>
  <c r="BH501"/>
  <c r="BG501"/>
  <c r="BF501"/>
  <c r="T501"/>
  <c r="R501"/>
  <c r="P501"/>
  <c r="BK501"/>
  <c r="J501"/>
  <c r="BE501"/>
  <c r="BI497"/>
  <c r="BH497"/>
  <c r="BG497"/>
  <c r="BF497"/>
  <c r="T497"/>
  <c r="R497"/>
  <c r="P497"/>
  <c r="BK497"/>
  <c r="J497"/>
  <c r="BE497"/>
  <c r="BI493"/>
  <c r="BH493"/>
  <c r="BG493"/>
  <c r="BF493"/>
  <c r="T493"/>
  <c r="R493"/>
  <c r="P493"/>
  <c r="BK493"/>
  <c r="J493"/>
  <c r="BE493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3"/>
  <c r="BH483"/>
  <c r="BG483"/>
  <c r="BF483"/>
  <c r="T483"/>
  <c r="R483"/>
  <c r="P483"/>
  <c r="BK483"/>
  <c r="J483"/>
  <c r="BE483"/>
  <c r="BI482"/>
  <c r="BH482"/>
  <c r="BG482"/>
  <c r="BF482"/>
  <c r="T482"/>
  <c r="R482"/>
  <c r="P482"/>
  <c r="BK482"/>
  <c r="J482"/>
  <c r="BE482"/>
  <c r="BI481"/>
  <c r="BH481"/>
  <c r="BG481"/>
  <c r="BF481"/>
  <c r="T481"/>
  <c r="T480"/>
  <c r="R481"/>
  <c r="R480"/>
  <c r="P481"/>
  <c r="P480"/>
  <c r="BK481"/>
  <c r="BK480"/>
  <c r="J480"/>
  <c r="J481"/>
  <c r="BE481"/>
  <c r="J71"/>
  <c r="BI478"/>
  <c r="BH478"/>
  <c r="BG478"/>
  <c r="BF478"/>
  <c r="T478"/>
  <c r="T477"/>
  <c r="R478"/>
  <c r="R477"/>
  <c r="P478"/>
  <c r="P477"/>
  <c r="BK478"/>
  <c r="BK477"/>
  <c r="J477"/>
  <c r="J478"/>
  <c r="BE478"/>
  <c r="J70"/>
  <c r="BI476"/>
  <c r="BH476"/>
  <c r="BG476"/>
  <c r="BF476"/>
  <c r="T476"/>
  <c r="R476"/>
  <c r="P476"/>
  <c r="BK476"/>
  <c r="J476"/>
  <c r="BE476"/>
  <c r="BI473"/>
  <c r="BH473"/>
  <c r="BG473"/>
  <c r="BF473"/>
  <c r="T473"/>
  <c r="R473"/>
  <c r="P473"/>
  <c r="BK473"/>
  <c r="J473"/>
  <c r="BE473"/>
  <c r="BI470"/>
  <c r="BH470"/>
  <c r="BG470"/>
  <c r="BF470"/>
  <c r="T470"/>
  <c r="T469"/>
  <c r="R470"/>
  <c r="R469"/>
  <c r="P470"/>
  <c r="P469"/>
  <c r="BK470"/>
  <c r="BK469"/>
  <c r="J469"/>
  <c r="J470"/>
  <c r="BE470"/>
  <c r="J69"/>
  <c r="BI468"/>
  <c r="BH468"/>
  <c r="BG468"/>
  <c r="BF468"/>
  <c r="T468"/>
  <c r="R468"/>
  <c r="P468"/>
  <c r="BK468"/>
  <c r="J468"/>
  <c r="BE468"/>
  <c r="BI466"/>
  <c r="BH466"/>
  <c r="BG466"/>
  <c r="BF466"/>
  <c r="T466"/>
  <c r="R466"/>
  <c r="P466"/>
  <c r="BK466"/>
  <c r="J466"/>
  <c r="BE466"/>
  <c r="BI462"/>
  <c r="BH462"/>
  <c r="BG462"/>
  <c r="BF462"/>
  <c r="T462"/>
  <c r="R462"/>
  <c r="P462"/>
  <c r="BK462"/>
  <c r="J462"/>
  <c r="BE462"/>
  <c r="BI457"/>
  <c r="BH457"/>
  <c r="BG457"/>
  <c r="BF457"/>
  <c r="T457"/>
  <c r="R457"/>
  <c r="P457"/>
  <c r="BK457"/>
  <c r="J457"/>
  <c r="BE457"/>
  <c r="BI451"/>
  <c r="BH451"/>
  <c r="BG451"/>
  <c r="BF451"/>
  <c r="T451"/>
  <c r="R451"/>
  <c r="P451"/>
  <c r="BK451"/>
  <c r="J451"/>
  <c r="BE451"/>
  <c r="BI446"/>
  <c r="BH446"/>
  <c r="BG446"/>
  <c r="BF446"/>
  <c r="T446"/>
  <c r="R446"/>
  <c r="P446"/>
  <c r="BK446"/>
  <c r="J446"/>
  <c r="BE446"/>
  <c r="BI443"/>
  <c r="BH443"/>
  <c r="BG443"/>
  <c r="BF443"/>
  <c r="T443"/>
  <c r="R443"/>
  <c r="P443"/>
  <c r="BK443"/>
  <c r="J443"/>
  <c r="BE443"/>
  <c r="BI441"/>
  <c r="BH441"/>
  <c r="BG441"/>
  <c r="BF441"/>
  <c r="T441"/>
  <c r="R441"/>
  <c r="P441"/>
  <c r="BK441"/>
  <c r="J441"/>
  <c r="BE441"/>
  <c r="BI436"/>
  <c r="BH436"/>
  <c r="BG436"/>
  <c r="BF436"/>
  <c r="T436"/>
  <c r="R436"/>
  <c r="P436"/>
  <c r="BK436"/>
  <c r="J436"/>
  <c r="BE436"/>
  <c r="BI433"/>
  <c r="BH433"/>
  <c r="BG433"/>
  <c r="BF433"/>
  <c r="T433"/>
  <c r="T432"/>
  <c r="T431"/>
  <c r="R433"/>
  <c r="R432"/>
  <c r="R431"/>
  <c r="P433"/>
  <c r="P432"/>
  <c r="P431"/>
  <c r="BK433"/>
  <c r="BK432"/>
  <c r="J432"/>
  <c r="BK431"/>
  <c r="J431"/>
  <c r="J433"/>
  <c r="BE433"/>
  <c r="J68"/>
  <c r="J67"/>
  <c r="BI430"/>
  <c r="BH430"/>
  <c r="BG430"/>
  <c r="BF430"/>
  <c r="T430"/>
  <c r="T429"/>
  <c r="R430"/>
  <c r="R429"/>
  <c r="P430"/>
  <c r="P429"/>
  <c r="BK430"/>
  <c r="BK429"/>
  <c r="J429"/>
  <c r="J430"/>
  <c r="BE430"/>
  <c r="J66"/>
  <c r="BI428"/>
  <c r="BH428"/>
  <c r="BG428"/>
  <c r="BF428"/>
  <c r="T428"/>
  <c r="R428"/>
  <c r="P428"/>
  <c r="BK428"/>
  <c r="J428"/>
  <c r="BE428"/>
  <c r="BI426"/>
  <c r="BH426"/>
  <c r="BG426"/>
  <c r="BF426"/>
  <c r="T426"/>
  <c r="R426"/>
  <c r="P426"/>
  <c r="BK426"/>
  <c r="J426"/>
  <c r="BE426"/>
  <c r="BI425"/>
  <c r="BH425"/>
  <c r="BG425"/>
  <c r="BF425"/>
  <c r="T425"/>
  <c r="R425"/>
  <c r="P425"/>
  <c r="BK425"/>
  <c r="J425"/>
  <c r="BE425"/>
  <c r="BI424"/>
  <c r="BH424"/>
  <c r="BG424"/>
  <c r="BF424"/>
  <c r="T424"/>
  <c r="T423"/>
  <c r="R424"/>
  <c r="R423"/>
  <c r="P424"/>
  <c r="P423"/>
  <c r="BK424"/>
  <c r="BK423"/>
  <c r="J423"/>
  <c r="J424"/>
  <c r="BE424"/>
  <c r="J65"/>
  <c r="BI422"/>
  <c r="BH422"/>
  <c r="BG422"/>
  <c r="BF422"/>
  <c r="T422"/>
  <c r="R422"/>
  <c r="P422"/>
  <c r="BK422"/>
  <c r="J422"/>
  <c r="BE422"/>
  <c r="BI421"/>
  <c r="BH421"/>
  <c r="BG421"/>
  <c r="BF421"/>
  <c r="T421"/>
  <c r="R421"/>
  <c r="P421"/>
  <c r="BK421"/>
  <c r="J421"/>
  <c r="BE421"/>
  <c r="BI419"/>
  <c r="BH419"/>
  <c r="BG419"/>
  <c r="BF419"/>
  <c r="T419"/>
  <c r="R419"/>
  <c r="P419"/>
  <c r="BK419"/>
  <c r="J419"/>
  <c r="BE419"/>
  <c r="BI417"/>
  <c r="BH417"/>
  <c r="BG417"/>
  <c r="BF417"/>
  <c r="T417"/>
  <c r="R417"/>
  <c r="P417"/>
  <c r="BK417"/>
  <c r="J417"/>
  <c r="BE417"/>
  <c r="BI416"/>
  <c r="BH416"/>
  <c r="BG416"/>
  <c r="BF416"/>
  <c r="T416"/>
  <c r="R416"/>
  <c r="P416"/>
  <c r="BK416"/>
  <c r="J416"/>
  <c r="BE416"/>
  <c r="BI415"/>
  <c r="BH415"/>
  <c r="BG415"/>
  <c r="BF415"/>
  <c r="T415"/>
  <c r="R415"/>
  <c r="P415"/>
  <c r="BK415"/>
  <c r="J415"/>
  <c r="BE415"/>
  <c r="BI413"/>
  <c r="BH413"/>
  <c r="BG413"/>
  <c r="BF413"/>
  <c r="T413"/>
  <c r="R413"/>
  <c r="P413"/>
  <c r="BK413"/>
  <c r="J413"/>
  <c r="BE413"/>
  <c r="BI411"/>
  <c r="BH411"/>
  <c r="BG411"/>
  <c r="BF411"/>
  <c r="T411"/>
  <c r="R411"/>
  <c r="P411"/>
  <c r="BK411"/>
  <c r="J411"/>
  <c r="BE411"/>
  <c r="BI409"/>
  <c r="BH409"/>
  <c r="BG409"/>
  <c r="BF409"/>
  <c r="T409"/>
  <c r="R409"/>
  <c r="P409"/>
  <c r="BK409"/>
  <c r="J409"/>
  <c r="BE409"/>
  <c r="BI407"/>
  <c r="BH407"/>
  <c r="BG407"/>
  <c r="BF407"/>
  <c r="T407"/>
  <c r="R407"/>
  <c r="P407"/>
  <c r="BK407"/>
  <c r="J407"/>
  <c r="BE407"/>
  <c r="BI405"/>
  <c r="BH405"/>
  <c r="BG405"/>
  <c r="BF405"/>
  <c r="T405"/>
  <c r="R405"/>
  <c r="P405"/>
  <c r="BK405"/>
  <c r="J405"/>
  <c r="BE405"/>
  <c r="BI403"/>
  <c r="BH403"/>
  <c r="BG403"/>
  <c r="BF403"/>
  <c r="T403"/>
  <c r="R403"/>
  <c r="P403"/>
  <c r="BK403"/>
  <c r="J403"/>
  <c r="BE403"/>
  <c r="BI401"/>
  <c r="BH401"/>
  <c r="BG401"/>
  <c r="BF401"/>
  <c r="T401"/>
  <c r="R401"/>
  <c r="P401"/>
  <c r="BK401"/>
  <c r="J401"/>
  <c r="BE401"/>
  <c r="BI399"/>
  <c r="BH399"/>
  <c r="BG399"/>
  <c r="BF399"/>
  <c r="T399"/>
  <c r="R399"/>
  <c r="P399"/>
  <c r="BK399"/>
  <c r="J399"/>
  <c r="BE399"/>
  <c r="BI394"/>
  <c r="BH394"/>
  <c r="BG394"/>
  <c r="BF394"/>
  <c r="T394"/>
  <c r="R394"/>
  <c r="P394"/>
  <c r="BK394"/>
  <c r="J394"/>
  <c r="BE394"/>
  <c r="BI392"/>
  <c r="BH392"/>
  <c r="BG392"/>
  <c r="BF392"/>
  <c r="T392"/>
  <c r="R392"/>
  <c r="P392"/>
  <c r="BK392"/>
  <c r="J392"/>
  <c r="BE392"/>
  <c r="BI390"/>
  <c r="BH390"/>
  <c r="BG390"/>
  <c r="BF390"/>
  <c r="T390"/>
  <c r="T389"/>
  <c r="R390"/>
  <c r="R389"/>
  <c r="P390"/>
  <c r="P389"/>
  <c r="BK390"/>
  <c r="BK389"/>
  <c r="J389"/>
  <c r="J390"/>
  <c r="BE390"/>
  <c r="J64"/>
  <c r="BI387"/>
  <c r="BH387"/>
  <c r="BG387"/>
  <c r="BF387"/>
  <c r="T387"/>
  <c r="R387"/>
  <c r="P387"/>
  <c r="BK387"/>
  <c r="J387"/>
  <c r="BE387"/>
  <c r="BI384"/>
  <c r="BH384"/>
  <c r="BG384"/>
  <c r="BF384"/>
  <c r="T384"/>
  <c r="R384"/>
  <c r="P384"/>
  <c r="BK384"/>
  <c r="J384"/>
  <c r="BE384"/>
  <c r="BI382"/>
  <c r="BH382"/>
  <c r="BG382"/>
  <c r="BF382"/>
  <c r="T382"/>
  <c r="R382"/>
  <c r="P382"/>
  <c r="BK382"/>
  <c r="J382"/>
  <c r="BE382"/>
  <c r="BI380"/>
  <c r="BH380"/>
  <c r="BG380"/>
  <c r="BF380"/>
  <c r="T380"/>
  <c r="R380"/>
  <c r="P380"/>
  <c r="BK380"/>
  <c r="J380"/>
  <c r="BE380"/>
  <c r="BI379"/>
  <c r="BH379"/>
  <c r="BG379"/>
  <c r="BF379"/>
  <c r="T379"/>
  <c r="R379"/>
  <c r="P379"/>
  <c r="BK379"/>
  <c r="J379"/>
  <c r="BE379"/>
  <c r="BI378"/>
  <c r="BH378"/>
  <c r="BG378"/>
  <c r="BF378"/>
  <c r="T378"/>
  <c r="R378"/>
  <c r="P378"/>
  <c r="BK378"/>
  <c r="J378"/>
  <c r="BE378"/>
  <c r="BI376"/>
  <c r="BH376"/>
  <c r="BG376"/>
  <c r="BF376"/>
  <c r="T376"/>
  <c r="R376"/>
  <c r="P376"/>
  <c r="BK376"/>
  <c r="J376"/>
  <c r="BE376"/>
  <c r="BI375"/>
  <c r="BH375"/>
  <c r="BG375"/>
  <c r="BF375"/>
  <c r="T375"/>
  <c r="R375"/>
  <c r="P375"/>
  <c r="BK375"/>
  <c r="J375"/>
  <c r="BE375"/>
  <c r="BI372"/>
  <c r="BH372"/>
  <c r="BG372"/>
  <c r="BF372"/>
  <c r="T372"/>
  <c r="R372"/>
  <c r="P372"/>
  <c r="BK372"/>
  <c r="J372"/>
  <c r="BE372"/>
  <c r="BI370"/>
  <c r="BH370"/>
  <c r="BG370"/>
  <c r="BF370"/>
  <c r="T370"/>
  <c r="R370"/>
  <c r="P370"/>
  <c r="BK370"/>
  <c r="J370"/>
  <c r="BE370"/>
  <c r="BI362"/>
  <c r="BH362"/>
  <c r="BG362"/>
  <c r="BF362"/>
  <c r="T362"/>
  <c r="R362"/>
  <c r="P362"/>
  <c r="BK362"/>
  <c r="J362"/>
  <c r="BE362"/>
  <c r="BI354"/>
  <c r="BH354"/>
  <c r="BG354"/>
  <c r="BF354"/>
  <c r="T354"/>
  <c r="R354"/>
  <c r="P354"/>
  <c r="BK354"/>
  <c r="J354"/>
  <c r="BE354"/>
  <c r="BI351"/>
  <c r="BH351"/>
  <c r="BG351"/>
  <c r="BF351"/>
  <c r="T351"/>
  <c r="R351"/>
  <c r="P351"/>
  <c r="BK351"/>
  <c r="J351"/>
  <c r="BE351"/>
  <c r="BI348"/>
  <c r="BH348"/>
  <c r="BG348"/>
  <c r="BF348"/>
  <c r="T348"/>
  <c r="R348"/>
  <c r="P348"/>
  <c r="BK348"/>
  <c r="J348"/>
  <c r="BE348"/>
  <c r="BI346"/>
  <c r="BH346"/>
  <c r="BG346"/>
  <c r="BF346"/>
  <c r="T346"/>
  <c r="R346"/>
  <c r="P346"/>
  <c r="BK346"/>
  <c r="J346"/>
  <c r="BE346"/>
  <c r="BI344"/>
  <c r="BH344"/>
  <c r="BG344"/>
  <c r="BF344"/>
  <c r="T344"/>
  <c r="R344"/>
  <c r="P344"/>
  <c r="BK344"/>
  <c r="J344"/>
  <c r="BE344"/>
  <c r="BI340"/>
  <c r="BH340"/>
  <c r="BG340"/>
  <c r="BF340"/>
  <c r="T340"/>
  <c r="R340"/>
  <c r="P340"/>
  <c r="BK340"/>
  <c r="J340"/>
  <c r="BE340"/>
  <c r="BI336"/>
  <c r="BH336"/>
  <c r="BG336"/>
  <c r="BF336"/>
  <c r="T336"/>
  <c r="R336"/>
  <c r="P336"/>
  <c r="BK336"/>
  <c r="J336"/>
  <c r="BE336"/>
  <c r="BI334"/>
  <c r="BH334"/>
  <c r="BG334"/>
  <c r="BF334"/>
  <c r="T334"/>
  <c r="R334"/>
  <c r="P334"/>
  <c r="BK334"/>
  <c r="J334"/>
  <c r="BE334"/>
  <c r="BI332"/>
  <c r="BH332"/>
  <c r="BG332"/>
  <c r="BF332"/>
  <c r="T332"/>
  <c r="R332"/>
  <c r="P332"/>
  <c r="BK332"/>
  <c r="J332"/>
  <c r="BE332"/>
  <c r="BI329"/>
  <c r="BH329"/>
  <c r="BG329"/>
  <c r="BF329"/>
  <c r="T329"/>
  <c r="R329"/>
  <c r="P329"/>
  <c r="BK329"/>
  <c r="J329"/>
  <c r="BE329"/>
  <c r="BI325"/>
  <c r="BH325"/>
  <c r="BG325"/>
  <c r="BF325"/>
  <c r="T325"/>
  <c r="R325"/>
  <c r="P325"/>
  <c r="BK325"/>
  <c r="J325"/>
  <c r="BE325"/>
  <c r="BI320"/>
  <c r="BH320"/>
  <c r="BG320"/>
  <c r="BF320"/>
  <c r="T320"/>
  <c r="R320"/>
  <c r="P320"/>
  <c r="BK320"/>
  <c r="J320"/>
  <c r="BE320"/>
  <c r="BI311"/>
  <c r="BH311"/>
  <c r="BG311"/>
  <c r="BF311"/>
  <c r="T311"/>
  <c r="R311"/>
  <c r="P311"/>
  <c r="BK311"/>
  <c r="J311"/>
  <c r="BE311"/>
  <c r="BI305"/>
  <c r="BH305"/>
  <c r="BG305"/>
  <c r="BF305"/>
  <c r="T305"/>
  <c r="R305"/>
  <c r="P305"/>
  <c r="BK305"/>
  <c r="J305"/>
  <c r="BE305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5"/>
  <c r="BH285"/>
  <c r="BG285"/>
  <c r="BF285"/>
  <c r="T285"/>
  <c r="R285"/>
  <c r="P285"/>
  <c r="BK285"/>
  <c r="J285"/>
  <c r="BE285"/>
  <c r="BI283"/>
  <c r="BH283"/>
  <c r="BG283"/>
  <c r="BF283"/>
  <c r="T283"/>
  <c r="T282"/>
  <c r="R283"/>
  <c r="R282"/>
  <c r="P283"/>
  <c r="P282"/>
  <c r="BK283"/>
  <c r="BK282"/>
  <c r="J282"/>
  <c r="J283"/>
  <c r="BE283"/>
  <c r="J63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67"/>
  <c r="BH267"/>
  <c r="BG267"/>
  <c r="BF267"/>
  <c r="T267"/>
  <c r="T266"/>
  <c r="R267"/>
  <c r="R266"/>
  <c r="P267"/>
  <c r="P266"/>
  <c r="BK267"/>
  <c r="BK266"/>
  <c r="J266"/>
  <c r="J267"/>
  <c r="BE267"/>
  <c r="J62"/>
  <c r="BI261"/>
  <c r="BH261"/>
  <c r="BG261"/>
  <c r="BF261"/>
  <c r="T261"/>
  <c r="R261"/>
  <c r="P261"/>
  <c r="BK261"/>
  <c r="J261"/>
  <c r="BE261"/>
  <c r="BI254"/>
  <c r="BH254"/>
  <c r="BG254"/>
  <c r="BF254"/>
  <c r="T254"/>
  <c r="R254"/>
  <c r="P254"/>
  <c r="BK254"/>
  <c r="J254"/>
  <c r="BE254"/>
  <c r="BI253"/>
  <c r="BH253"/>
  <c r="BG253"/>
  <c r="BF253"/>
  <c r="T253"/>
  <c r="R253"/>
  <c r="P253"/>
  <c r="BK253"/>
  <c r="J253"/>
  <c r="BE253"/>
  <c r="BI248"/>
  <c r="BH248"/>
  <c r="BG248"/>
  <c r="BF248"/>
  <c r="T248"/>
  <c r="R248"/>
  <c r="P248"/>
  <c r="BK248"/>
  <c r="J248"/>
  <c r="BE248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37"/>
  <c r="BH237"/>
  <c r="BG237"/>
  <c r="BF237"/>
  <c r="T237"/>
  <c r="R237"/>
  <c r="P237"/>
  <c r="BK237"/>
  <c r="J237"/>
  <c r="BE237"/>
  <c r="BI236"/>
  <c r="BH236"/>
  <c r="BG236"/>
  <c r="BF236"/>
  <c r="T236"/>
  <c r="R236"/>
  <c r="P236"/>
  <c r="BK236"/>
  <c r="J236"/>
  <c r="BE236"/>
  <c r="BI231"/>
  <c r="BH231"/>
  <c r="BG231"/>
  <c r="BF231"/>
  <c r="T231"/>
  <c r="R231"/>
  <c r="P231"/>
  <c r="BK231"/>
  <c r="J231"/>
  <c r="BE231"/>
  <c r="BI226"/>
  <c r="BH226"/>
  <c r="BG226"/>
  <c r="BF226"/>
  <c r="T226"/>
  <c r="T225"/>
  <c r="R226"/>
  <c r="R225"/>
  <c r="P226"/>
  <c r="P225"/>
  <c r="BK226"/>
  <c r="BK225"/>
  <c r="J225"/>
  <c r="J226"/>
  <c r="BE226"/>
  <c r="J61"/>
  <c r="BI222"/>
  <c r="BH222"/>
  <c r="BG222"/>
  <c r="BF222"/>
  <c r="T222"/>
  <c r="R222"/>
  <c r="P222"/>
  <c r="BK222"/>
  <c r="J222"/>
  <c r="BE222"/>
  <c r="BI219"/>
  <c r="BH219"/>
  <c r="BG219"/>
  <c r="BF219"/>
  <c r="T219"/>
  <c r="R219"/>
  <c r="P219"/>
  <c r="BK219"/>
  <c r="J219"/>
  <c r="BE219"/>
  <c r="BI217"/>
  <c r="BH217"/>
  <c r="BG217"/>
  <c r="BF217"/>
  <c r="T217"/>
  <c r="R217"/>
  <c r="P217"/>
  <c r="BK217"/>
  <c r="J217"/>
  <c r="BE217"/>
  <c r="BI214"/>
  <c r="BH214"/>
  <c r="BG214"/>
  <c r="BF214"/>
  <c r="T214"/>
  <c r="R214"/>
  <c r="P214"/>
  <c r="BK214"/>
  <c r="J214"/>
  <c r="BE214"/>
  <c r="BI211"/>
  <c r="BH211"/>
  <c r="BG211"/>
  <c r="BF211"/>
  <c r="T211"/>
  <c r="R211"/>
  <c r="P211"/>
  <c r="BK211"/>
  <c r="J211"/>
  <c r="BE211"/>
  <c r="BI206"/>
  <c r="BH206"/>
  <c r="BG206"/>
  <c r="BF206"/>
  <c r="T206"/>
  <c r="R206"/>
  <c r="P206"/>
  <c r="BK206"/>
  <c r="J206"/>
  <c r="BE206"/>
  <c r="BI202"/>
  <c r="BH202"/>
  <c r="BG202"/>
  <c r="BF202"/>
  <c r="T202"/>
  <c r="R202"/>
  <c r="P202"/>
  <c r="BK202"/>
  <c r="J202"/>
  <c r="BE202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2"/>
  <c r="BH192"/>
  <c r="BG192"/>
  <c r="BF192"/>
  <c r="T192"/>
  <c r="R192"/>
  <c r="P192"/>
  <c r="BK192"/>
  <c r="J192"/>
  <c r="BE192"/>
  <c r="BI186"/>
  <c r="BH186"/>
  <c r="BG186"/>
  <c r="BF186"/>
  <c r="T186"/>
  <c r="R186"/>
  <c r="P186"/>
  <c r="BK186"/>
  <c r="J186"/>
  <c r="BE186"/>
  <c r="BI180"/>
  <c r="BH180"/>
  <c r="BG180"/>
  <c r="BF180"/>
  <c r="T180"/>
  <c r="R180"/>
  <c r="P180"/>
  <c r="BK180"/>
  <c r="J180"/>
  <c r="BE180"/>
  <c r="BI175"/>
  <c r="BH175"/>
  <c r="BG175"/>
  <c r="BF175"/>
  <c r="T175"/>
  <c r="T174"/>
  <c r="R175"/>
  <c r="R174"/>
  <c r="P175"/>
  <c r="P174"/>
  <c r="BK175"/>
  <c r="BK174"/>
  <c r="J174"/>
  <c r="J175"/>
  <c r="BE175"/>
  <c r="J60"/>
  <c r="BI170"/>
  <c r="BH170"/>
  <c r="BG170"/>
  <c r="BF170"/>
  <c r="T170"/>
  <c r="R170"/>
  <c r="P170"/>
  <c r="BK170"/>
  <c r="J170"/>
  <c r="BE170"/>
  <c r="BI166"/>
  <c r="BH166"/>
  <c r="BG166"/>
  <c r="BF166"/>
  <c r="T166"/>
  <c r="R166"/>
  <c r="P166"/>
  <c r="BK166"/>
  <c r="J166"/>
  <c r="BE166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7"/>
  <c r="BH147"/>
  <c r="BG147"/>
  <c r="BF147"/>
  <c r="T147"/>
  <c r="T146"/>
  <c r="R147"/>
  <c r="R146"/>
  <c r="P147"/>
  <c r="P146"/>
  <c r="BK147"/>
  <c r="BK146"/>
  <c r="J146"/>
  <c r="J147"/>
  <c r="BE147"/>
  <c r="J59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F34"/>
  <c i="1" r="BD52"/>
  <c i="2" r="BH102"/>
  <c r="F33"/>
  <c i="1" r="BC52"/>
  <c i="2" r="BG102"/>
  <c r="F32"/>
  <c i="1" r="BB52"/>
  <c i="2" r="BF102"/>
  <c r="J31"/>
  <c i="1" r="AW52"/>
  <c i="2" r="F31"/>
  <c i="1" r="BA52"/>
  <c i="2" r="T102"/>
  <c r="T101"/>
  <c r="T100"/>
  <c r="T99"/>
  <c r="R102"/>
  <c r="R101"/>
  <c r="R100"/>
  <c r="R99"/>
  <c r="P102"/>
  <c r="P101"/>
  <c r="P100"/>
  <c r="P99"/>
  <c i="1" r="AU52"/>
  <c i="2" r="BK102"/>
  <c r="BK101"/>
  <c r="J101"/>
  <c r="BK100"/>
  <c r="J100"/>
  <c r="BK99"/>
  <c r="J99"/>
  <c r="J56"/>
  <c r="J27"/>
  <c i="1" r="AG52"/>
  <c i="2" r="J102"/>
  <c r="BE102"/>
  <c r="J30"/>
  <c i="1" r="AV52"/>
  <c i="2" r="F30"/>
  <c i="1" r="AZ52"/>
  <c i="2" r="J58"/>
  <c r="J57"/>
  <c r="J95"/>
  <c r="F95"/>
  <c r="F93"/>
  <c r="E91"/>
  <c r="J51"/>
  <c r="F51"/>
  <c r="F49"/>
  <c r="E47"/>
  <c r="J36"/>
  <c r="J18"/>
  <c r="E18"/>
  <c r="F96"/>
  <c r="F52"/>
  <c r="J17"/>
  <c r="J12"/>
  <c r="J93"/>
  <c r="J49"/>
  <c r="E7"/>
  <c r="E89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7"/>
  <c r="AN57"/>
  <c r="AT56"/>
  <c r="AN56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<sst xmlns="http://schemas.openxmlformats.org/spreadsheetml/2006/main">
  <si>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</si>
  <si>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</si>
  <si>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</si>
  <si>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</si>
  <si>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</si>
  <si>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</si>
  <si>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</si>
  <si>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{98f2f837-e9e6-4d4c-ac15-dc5b8766c6dd}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</si>
  <si>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</si>
  <si>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</si>
  <si>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</si>
  <si>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</si>
  <si>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</si>
  <si>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</si>
  <si>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</si>
  <si>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</si>
  <si>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18_082_0000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</si>
  <si>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</si>
  <si>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</si>
  <si>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Garáž, dílna obce Všelibice p.p.č. 831/5, k.ú. Všelibice</t>
  </si>
  <si>
    <t>KSO:</t>
  </si>
  <si>
    <t/>
  </si>
  <si>
    <t>CC-CZ:</t>
  </si>
  <si>
    <t>Místo:</t>
  </si>
  <si>
    <t>p.p.č. 831/5, k.ú. Všelibice</t>
  </si>
  <si>
    <t>Datum:</t>
  </si>
  <si>
    <t>12. 2. 2019</t>
  </si>
  <si>
    <t>Zadavatel:</t>
  </si>
  <si>
    <t>IČ:</t>
  </si>
  <si>
    <t>Obec Všelibice</t>
  </si>
  <si>
    <t>DIČ:</t>
  </si>
  <si>
    <t>Uchazeč:</t>
  </si>
  <si>
    <t>Vyplň údaj</t>
  </si>
  <si>
    <t>Projektant:</t>
  </si>
  <si>
    <t>Ing.R.Hladký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</si>
  <si>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</si>
  <si>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</si>
  <si>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</si>
  <si>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</si>
  <si>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</si>
  <si>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</si>
  <si>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</si>
  <si>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</si>
  <si>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</si>
  <si>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</si>
  <si>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</si>
  <si>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</si>
  <si>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</si>
  <si>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</si>
  <si>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</si>
  <si>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</si>
  <si>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</si>
  <si>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</si>
  <si>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</si>
  <si>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</si>
  <si>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</si>
  <si>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</si>
  <si>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</si>
  <si>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</si>
  <si>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</si>
  <si>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</si>
  <si>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</si>
  <si>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</si>
  <si>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</si>
  <si>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</si>
  <si>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</si>
  <si>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</si>
  <si>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</si>
  <si>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</si>
  <si>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</si>
  <si>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</si>
  <si>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</si>
  <si>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</si>
  <si>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</si>
  <si>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</si>
  <si>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</si>
  <si>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</si>
  <si>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18_082_0100</t>
  </si>
  <si>
    <t>Stavební část</t>
  </si>
  <si>
    <t>STA</t>
  </si>
  <si>
    <t>1</t>
  </si>
  <si>
    <t>{207289ce-4b2a-4f67-bd04-5b31cddc9dca}</t>
  </si>
  <si>
    <t>2</t>
  </si>
  <si>
    <t>18_082_0200</t>
  </si>
  <si>
    <t>ZTI</t>
  </si>
  <si>
    <t>{e02d9d5b-8699-4ff1-89e9-2f409b04da64}</t>
  </si>
  <si>
    <t>18_082_0300</t>
  </si>
  <si>
    <t>UT</t>
  </si>
  <si>
    <t>{0208389a-e511-4465-9065-0738f8ec1663}</t>
  </si>
  <si>
    <t>18_082_0400</t>
  </si>
  <si>
    <t>Elektroinstalace</t>
  </si>
  <si>
    <t>{2eea569e-b38f-4aa2-98be-17e0d7a9d94a}</t>
  </si>
  <si>
    <t>18_082_0500</t>
  </si>
  <si>
    <t>Přípojky kanalizace</t>
  </si>
  <si>
    <t>{8f1b1511-7cf7-4df5-a0a8-dda8a8cca152}</t>
  </si>
  <si>
    <t>18_082_0600</t>
  </si>
  <si>
    <t>Ostatní náklady</t>
  </si>
  <si>
    <t>{033e804d-b44f-4550-968f-e456564a19db}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</si>
  <si>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</si>
  <si>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</si>
  <si>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</si>
  <si>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</si>
  <si>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</si>
  <si>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</si>
  <si>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</si>
  <si>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18_082_0100 - Stavební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</si>
  <si>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</si>
  <si>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</si>
  <si>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</si>
  <si>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</si>
  <si>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</si>
  <si>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</si>
  <si>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</si>
  <si>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</si>
  <si>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</si>
  <si>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</si>
  <si>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</si>
  <si>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</si>
  <si>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</si>
  <si>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</si>
  <si>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</si>
  <si>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</si>
  <si>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</si>
  <si>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</si>
  <si>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</si>
  <si>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</si>
  <si>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</si>
  <si>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</si>
  <si>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</si>
  <si>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</si>
  <si>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</si>
  <si>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</si>
  <si>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</si>
  <si>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O01 - Ostatní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</si>
  <si>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</si>
  <si>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</si>
  <si>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</si>
  <si>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</si>
  <si>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</si>
  <si>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</si>
  <si>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</si>
  <si>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</si>
  <si>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</si>
  <si>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</si>
  <si>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</si>
  <si>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</si>
  <si>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</si>
  <si>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</si>
  <si>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</si>
  <si>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</si>
  <si>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</si>
  <si>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</si>
  <si>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</si>
  <si>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113107011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</si>
  <si>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</si>
  <si>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m2</t>
  </si>
  <si>
    <t>CS ÚRS 2018 01</t>
  </si>
  <si>
    <t>4</t>
  </si>
  <si>
    <t>-967737552</t>
  </si>
  <si>
    <t>VV</t>
  </si>
  <si>
    <t>"situace - překop"5,5*1,2+6,4*2+1,9*2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</si>
  <si>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</si>
  <si>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</si>
  <si>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-1577061143</t>
  </si>
  <si>
    <t>3</t>
  </si>
  <si>
    <t>113107042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</si>
  <si>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</si>
  <si>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-1869654905</t>
  </si>
  <si>
    <t>121101101</t>
  </si>
  <si>
    <t>Sejmutí ornice nebo lesní půdy s vodorovným přemístěním na hromady v místě upotřebení nebo na dočasné či trvalé skládky se složením, na vzdálenost do 50 m</t>
  </si>
  <si>
    <t>m3</t>
  </si>
  <si>
    <t>839596095</t>
  </si>
  <si>
    <t>"v.č. D1.1-06, 07,09"(8+2)*(22,85+2*2)*0,2</t>
  </si>
  <si>
    <t>5</t>
  </si>
  <si>
    <t>131201202</t>
  </si>
  <si>
    <t>Hloubení zapažených jam a zářezů s urovnáním dna do předepsaného profilu a spádu v hornině tř. 3 přes 100 do 1 000 m3</t>
  </si>
  <si>
    <t>-656427918</t>
  </si>
  <si>
    <t>"v.č. D1.1-06, 07,09"</t>
  </si>
  <si>
    <t>16,53*(22,85+2)+3,15*(8+2)</t>
  </si>
  <si>
    <t>"odpočet ornice" -(8+2)*(22,85+2*2)*0,2</t>
  </si>
  <si>
    <t>Mezisoučet</t>
  </si>
  <si>
    <t>6</t>
  </si>
  <si>
    <t>131201209</t>
  </si>
  <si>
    <t>Hloubení zapažených jam a zářezů s urovnáním dna do předepsaného profilu a spádu Příplatek k cenám za lepivost horniny tř. 3</t>
  </si>
  <si>
    <t>-215271602</t>
  </si>
  <si>
    <t>7</t>
  </si>
  <si>
    <t>132201101</t>
  </si>
  <si>
    <t>Hloubení zapažených i nezapažených rýh šířky do 600 mm s urovnáním dna do předepsaného profilu a spádu v hornině tř. 3 do 100 m3</t>
  </si>
  <si>
    <t>-883753483</t>
  </si>
  <si>
    <t>(1,35-0,4)*(0,6*(15,95+5,8*2+6,9+6,38)+1*1)</t>
  </si>
  <si>
    <t>8</t>
  </si>
  <si>
    <t>132201109</t>
  </si>
  <si>
    <t>Hloubení zapažených i nezapažených rýh šířky do 600 mm s urovnáním dna do předepsaného profilu a spádu v hornině tř. 3 Příplatek k cenám za lepivost horniny tř. 3</t>
  </si>
  <si>
    <t>-1513402150</t>
  </si>
  <si>
    <t>9</t>
  </si>
  <si>
    <t>132201201</t>
  </si>
  <si>
    <t>Hloubení zapažených i nezapažených rýh šířky přes 600 do 2 000 mm s urovnáním dna do předepsaného profilu a spádu v hornině tř. 3 do 100 m3</t>
  </si>
  <si>
    <t>1964552870</t>
  </si>
  <si>
    <t>(1,35-0,4)*(1,8*15,95)</t>
  </si>
  <si>
    <t>10</t>
  </si>
  <si>
    <t>132201209</t>
  </si>
  <si>
    <t>Hloubení zapažených i nezapažených rýh šířky přes 600 do 2 000 mm s urovnáním dna do předepsaného profilu a spádu v hornině tř. 3 Příplatek k cenám za lepivost horniny tř. 3</t>
  </si>
  <si>
    <t>-750104113</t>
  </si>
  <si>
    <t>11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</si>
  <si>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</si>
  <si>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</si>
  <si>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-403203004</t>
  </si>
  <si>
    <t>"v.č. D1.1-06,07,09 -obsypy"</t>
  </si>
  <si>
    <t>3,15*(8+2+22,85+2)</t>
  </si>
  <si>
    <t>12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</si>
  <si>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</si>
  <si>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</si>
  <si>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1145470505</t>
  </si>
  <si>
    <t>53,7+388,571+51,489-100,136-64,275*0,2</t>
  </si>
  <si>
    <t>13</t>
  </si>
  <si>
    <t>167101102</t>
  </si>
  <si>
    <t>Nakládání, skládání a překládání neulehlého výkopku nebo sypaniny nakládání, množství přes 100 m3, z hornin tř. 1 až 4</t>
  </si>
  <si>
    <t>-1569531353</t>
  </si>
  <si>
    <t>14</t>
  </si>
  <si>
    <t>171201201</t>
  </si>
  <si>
    <t>Uložení sypaniny na skládky</t>
  </si>
  <si>
    <t>-1532933470</t>
  </si>
  <si>
    <t>171201211</t>
  </si>
  <si>
    <t>Poplatek za uložení stavebního odpadu na skládce (skládkovné) zeminy a kameniva zatříděného do Katalogu odpadů pod kódem 170 504</t>
  </si>
  <si>
    <t>t</t>
  </si>
  <si>
    <t>Kalkul. rozpočtáře</t>
  </si>
  <si>
    <t>-1280792405</t>
  </si>
  <si>
    <t>380,769*2</t>
  </si>
  <si>
    <t>16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</si>
  <si>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</si>
  <si>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</si>
  <si>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-1435668519</t>
  </si>
  <si>
    <t>"v.č. D1.1-06,07,09"</t>
  </si>
  <si>
    <t>3,15*(8+2+22,85+2)-"ornice"64,275*0,15</t>
  </si>
  <si>
    <t>17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</si>
  <si>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</si>
  <si>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</si>
  <si>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-93464266</t>
  </si>
  <si>
    <t>"v.č. D1.1_01-08"(22,65+7,78*2+0,3*4)*0,2</t>
  </si>
  <si>
    <t>18</t>
  </si>
  <si>
    <t>M</t>
  </si>
  <si>
    <t>58333650</t>
  </si>
  <si>
    <t>kamenivo těžené hrubé prané frakce 8-16</t>
  </si>
  <si>
    <t>-1661850096</t>
  </si>
  <si>
    <t>7,882*2 'Přepočtené koeficientem množství</t>
  </si>
  <si>
    <t>19</t>
  </si>
  <si>
    <t>182301122</t>
  </si>
  <si>
    <t>Rozprostření a urovnání ornice ve svahu sklonu přes 1:5 při souvislé ploše do 500 m2, tl. vrstvy přes 100 do 150 mm</t>
  </si>
  <si>
    <t>1673348144</t>
  </si>
  <si>
    <t>1,5*(8*2+22,85+2*2)</t>
  </si>
  <si>
    <t>Zakládání</t>
  </si>
  <si>
    <t>20</t>
  </si>
  <si>
    <t>2_001</t>
  </si>
  <si>
    <t>Provedení prostupů základy, ZTI, El, UT, vybednění a zajištěníl</t>
  </si>
  <si>
    <t>kus</t>
  </si>
  <si>
    <t>443207494</t>
  </si>
  <si>
    <t>"v.č. D1.4-"4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</si>
  <si>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</si>
  <si>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</si>
  <si>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m</t>
  </si>
  <si>
    <t>-1381481380</t>
  </si>
  <si>
    <t>"v.č. D1.1_01-08"22,65+7,78*2+0,3*4</t>
  </si>
  <si>
    <t>22</t>
  </si>
  <si>
    <t>273321311</t>
  </si>
  <si>
    <t>Základy z betonu železového (bez výztuže) desky z betonu bez zvýšených nároků na prostředí tř. C 16/20</t>
  </si>
  <si>
    <t>521628255</t>
  </si>
  <si>
    <t>"deska bez části nad pásy - započteno v pásech" 0,1*(5,58*14,75)</t>
  </si>
  <si>
    <t>23</t>
  </si>
  <si>
    <t>273362021</t>
  </si>
  <si>
    <t>Výztuž základů desek ze svařovaných sítí z drátů typu KARI</t>
  </si>
  <si>
    <t>1539012006</t>
  </si>
  <si>
    <t>(7,98*15,95)*0,395/0,15*2*1,05/1000</t>
  </si>
  <si>
    <t>24</t>
  </si>
  <si>
    <t>274313611</t>
  </si>
  <si>
    <t>Základy z betonu prostého pasy betonu kamenem neprokládaného tř. C 16/20</t>
  </si>
  <si>
    <t>1066603511</t>
  </si>
  <si>
    <t>(1,35-0,15)*(1,8*15,95+0,6*(15,95+5,8*2+6,9+6,38)+1*1)</t>
  </si>
  <si>
    <t>25</t>
  </si>
  <si>
    <t>274351121</t>
  </si>
  <si>
    <t>Bednění základů pasů rovné zřízení</t>
  </si>
  <si>
    <t>-1417587857</t>
  </si>
  <si>
    <t>(0,4-0,15)*(22,85*2+7,98*2+0,4*2+7,38*2+14,75*2+5,58*2)</t>
  </si>
  <si>
    <t>26</t>
  </si>
  <si>
    <t>274351122</t>
  </si>
  <si>
    <t>Bednění základů pasů rovné odstranění</t>
  </si>
  <si>
    <t>-2023789388</t>
  </si>
  <si>
    <t>27</t>
  </si>
  <si>
    <t>279113145</t>
  </si>
  <si>
    <t>Základové zdi z tvárnic ztraceného bednění včetně výplně z betonu bez zvláštních nároků na vliv prostředí třídy C 20/25, tloušťky zdiva přes 300 do 400 mm</t>
  </si>
  <si>
    <t>-1686239123</t>
  </si>
  <si>
    <t>"v.č. D1.1-01, 06, 07, 09"</t>
  </si>
  <si>
    <t>3,5*(7+15,75+6,9+7,4-0,4)-1,2*4,49-2,2*0,9</t>
  </si>
  <si>
    <t>28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</si>
  <si>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</si>
  <si>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</si>
  <si>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-2128401631</t>
  </si>
  <si>
    <t>"opěrná stěna R10 v každém otvoru dle statiky + 2x vodorovně v každé spáře"</t>
  </si>
  <si>
    <t>(3,5*(7+15,75+6,9+7,4-0,4)-1,2*4,49-2,2*0,9)*0,617*(1/0,25*2)*1,1/1000</t>
  </si>
  <si>
    <t>29</t>
  </si>
  <si>
    <t>635111242</t>
  </si>
  <si>
    <t>Násyp ze štěrkopísku, písku nebo kameniva pod podlahy se zhutněním z kameniva hrubého 16-32</t>
  </si>
  <si>
    <t>233831121</t>
  </si>
  <si>
    <t>0,2*5,58*14,75</t>
  </si>
  <si>
    <t>Svislé a kompletní konstrukce</t>
  </si>
  <si>
    <t>30</t>
  </si>
  <si>
    <t>3_001</t>
  </si>
  <si>
    <t>D+M rohový sloupek Jä 200/200/5, vč. ploten 0,3*0,3*0,008 x 2, sváry, montáž, kotvení</t>
  </si>
  <si>
    <t>kg</t>
  </si>
  <si>
    <t>1045912433</t>
  </si>
  <si>
    <t>"v.č. D1.1-01, 06, 07 + statika"</t>
  </si>
  <si>
    <t>"Jä 200/200/5"0,7*29,205*1,05</t>
  </si>
  <si>
    <t>"plotna 0,3*0,3*0,08"0,3*0,3*0,008*7800*1,05*2</t>
  </si>
  <si>
    <t>31</t>
  </si>
  <si>
    <t>3_002</t>
  </si>
  <si>
    <t>D+M příplatek na provedení svárů ocelových prvků - překlady</t>
  </si>
  <si>
    <t>bm</t>
  </si>
  <si>
    <t>1569479972</t>
  </si>
  <si>
    <t>"U180"4,68*2</t>
  </si>
  <si>
    <t>"U 300" 6,6*2</t>
  </si>
  <si>
    <t>"U 400" 7,1*2</t>
  </si>
  <si>
    <t>32</t>
  </si>
  <si>
    <t>3_003</t>
  </si>
  <si>
    <t>D+M provedení požárního nátěru ocelových konstrukcí přístřešku dle PBŘ R15</t>
  </si>
  <si>
    <t>560726647</t>
  </si>
  <si>
    <t>"UPE" (0,4*2+0,2*4)*7,1*2</t>
  </si>
  <si>
    <t>"U 180"(0,18*2+0,09*4)*4,68*2</t>
  </si>
  <si>
    <t>"sloupek" 0,2*4*0,7</t>
  </si>
  <si>
    <t>33</t>
  </si>
  <si>
    <t>311237121</t>
  </si>
  <si>
    <t>Zdivo jednovrstvé tepelně izolační z cihel děrovaných broušených na tenkovrstvou maltu, součinitel prostupu tepla U přes 0,22 do 0,26, tl. zdiva 380 mm</t>
  </si>
  <si>
    <t>-1956575096</t>
  </si>
  <si>
    <t>"v.č. D1.1-01, 06, 07"</t>
  </si>
  <si>
    <t>3,25*(15,75+7)-6*3,1-1,1*3,1-2,2*0,9*2</t>
  </si>
  <si>
    <t>34</t>
  </si>
  <si>
    <t>317168012.WNR</t>
  </si>
  <si>
    <t>Překlad plochý Porotherm KP 11,5 dl 1250 mm</t>
  </si>
  <si>
    <t>1115319799</t>
  </si>
  <si>
    <t>"v.č. D1.1-01"1</t>
  </si>
  <si>
    <t>35</t>
  </si>
  <si>
    <t>317941123</t>
  </si>
  <si>
    <t>Osazování ocelových válcovaných nosníků na zdivu I nebo IE nebo U nebo UE nebo L č. 14 až 22 nebo výšky do 220 mm</t>
  </si>
  <si>
    <t>790502699</t>
  </si>
  <si>
    <t>"U180"4,68*2*33,2/1000</t>
  </si>
  <si>
    <t>36</t>
  </si>
  <si>
    <t>13010720</t>
  </si>
  <si>
    <t>ocel profilová IPN 180 jakost 11 375</t>
  </si>
  <si>
    <t>-1776606229</t>
  </si>
  <si>
    <t>37</t>
  </si>
  <si>
    <t>317941125</t>
  </si>
  <si>
    <t>Osazování ocelových válcovaných nosníků na zdivu I nebo IE nebo U nebo UE nebo L č. 24 a výše nebo výšky přes 220 mm</t>
  </si>
  <si>
    <t>298845281</t>
  </si>
  <si>
    <t>"U 300" 6,6*2*46,2/1000</t>
  </si>
  <si>
    <t>"U 400" 7,1*2*71,8/1000</t>
  </si>
  <si>
    <t>38</t>
  </si>
  <si>
    <t>13010836</t>
  </si>
  <si>
    <t>ocel profilová UPN 300 jakost 11 375</t>
  </si>
  <si>
    <t>-1001525834</t>
  </si>
  <si>
    <t>39</t>
  </si>
  <si>
    <t>13010836a</t>
  </si>
  <si>
    <t>ocel profilová UPN 400 jakost 11 375</t>
  </si>
  <si>
    <t>1512193942</t>
  </si>
  <si>
    <t>40</t>
  </si>
  <si>
    <t>342248145</t>
  </si>
  <si>
    <t>Příčky jednoduché z cihel děrovaných spojených na pero a drážku broušených, lepených PUR pěnou, pevnost cihel P8, P10, tl. příčky 80 mm</t>
  </si>
  <si>
    <t>CS ÚRS 2016 02</t>
  </si>
  <si>
    <t>-909796068</t>
  </si>
  <si>
    <t>"v.č. D1.1-01, 06, 07"3,75*(1,98+1,78)-2*0,7</t>
  </si>
  <si>
    <t>41</t>
  </si>
  <si>
    <t>346244341</t>
  </si>
  <si>
    <t>Obezdívka pozednice z pálených cihel dl. 290 mm, na maltu ze suché směsi 5 MPa tl. 65 mm</t>
  </si>
  <si>
    <t>-797738372</t>
  </si>
  <si>
    <t>"D1.1-01,06,07"</t>
  </si>
  <si>
    <t>(15,75*2+6,9)*0,25</t>
  </si>
  <si>
    <t>42</t>
  </si>
  <si>
    <t>346244351</t>
  </si>
  <si>
    <t>Obezdívka koupelnových van ploch rovných z pálených cihel dl. 290 mm, na maltu M 5, tl. 65 mm</t>
  </si>
  <si>
    <t>-1869060117</t>
  </si>
  <si>
    <t>1,2*1,9</t>
  </si>
  <si>
    <t>Vodorovné konstrukce</t>
  </si>
  <si>
    <t>43</t>
  </si>
  <si>
    <t>413321515</t>
  </si>
  <si>
    <t>Nosníky z betonu železového (bez výztuže) včetně stěnových i jeřábových drah, volných trámů, průvlaků, rámových příčlí, ztužidel, konzol, vodorovných táhel apod., tyčových konstrukcí tř. C 20/25</t>
  </si>
  <si>
    <t>1323270828</t>
  </si>
  <si>
    <t>Kalkuluji pouze světlost otvoru - dál započteno ve věmci"</t>
  </si>
  <si>
    <t>0,3*0,32*(6+1,1+2,2+2,2)+0,4*0,32*2,2</t>
  </si>
  <si>
    <t>44</t>
  </si>
  <si>
    <t>413351107</t>
  </si>
  <si>
    <t>Bednění nosníků včetně stěnových i jeřábových drah, volných trámů, průvlaků, rámových příčlí, ztužidel, konzol, vodorovných táhel apod., tyčových konstrukcí bez podpěrné konstrukce, neproměnného nebo proměnného průřezu tvaru zalomeného nebo půdorysně zakř</t>
  </si>
  <si>
    <t>-1806556724</t>
  </si>
  <si>
    <t>(0,38+0,4*2)*(6+1,1+2,2+2,2)+(0,4+0,32*2)*2,2</t>
  </si>
  <si>
    <t>45</t>
  </si>
  <si>
    <t>413351108</t>
  </si>
  <si>
    <t>Bednění nosníků včetně stěnových i jeřábových drah, volných trámů, průvlaků, rámových příčlí, ztužidel, konzol, vodorovných táhel apod., tyčových konstrukcí bez podpěrné konstrukce, neproměnného nebo proměnného průřezu tvaru zalomeného nebo půdorysně zakřiveného odstranění</t>
  </si>
  <si>
    <t>-1825964522</t>
  </si>
  <si>
    <t>46</t>
  </si>
  <si>
    <t>413351211</t>
  </si>
  <si>
    <t>Podpěrná konstrukce nosníků a tyčových konstrukcí výšky do 4 m, se zesílením dna bednění, na výměru m2 půdorysu pro zatížení betonovou směsí a výztuží do 5 kPa zřízení</t>
  </si>
  <si>
    <t>1796358855</t>
  </si>
  <si>
    <t>(0,38)*(6+1,1+2,2+2,2)+0,4*2,2</t>
  </si>
  <si>
    <t>47</t>
  </si>
  <si>
    <t>413351212</t>
  </si>
  <si>
    <t>Podpěrná konstrukce nosníků a tyčových konstrukcí výšky do 4 m, se zesílením dna bednění, na výměru m2 půdorysu pro zatížení betonovou směsí a výztuží do 5 kPa odstranění</t>
  </si>
  <si>
    <t>267699031</t>
  </si>
  <si>
    <t>48</t>
  </si>
  <si>
    <t>417321414</t>
  </si>
  <si>
    <t>Ztužující pásy a věnce z betonu železového (bez výztuže) tř. C 20/25</t>
  </si>
  <si>
    <t>429834684</t>
  </si>
  <si>
    <t>0,3*0,4*(15,75+7-(6+1,1+2,2+2,2))</t>
  </si>
  <si>
    <t>0,4*0,15*(7+15,75+6,9+2,9-0,4)</t>
  </si>
  <si>
    <t>49</t>
  </si>
  <si>
    <t>417351115</t>
  </si>
  <si>
    <t>Bednění bočnic ztužujících pásů a věnců včetně vzpěr zřízení</t>
  </si>
  <si>
    <t>-323645395</t>
  </si>
  <si>
    <t>2*0,4*(15,75+7-(6+1,1+2,2+2,2))</t>
  </si>
  <si>
    <t>2*0,15*(7+15,75+6,9+2,9-0,4)</t>
  </si>
  <si>
    <t>50</t>
  </si>
  <si>
    <t>417351116</t>
  </si>
  <si>
    <t>Bednění bočnic ztužujících pásů a věnců včetně vzpěr odstranění</t>
  </si>
  <si>
    <t>1332356051</t>
  </si>
  <si>
    <t>51</t>
  </si>
  <si>
    <t>417361821</t>
  </si>
  <si>
    <t>Výztuž ztužujících pásů a věnců z betonářské oceli 10 505 (R) nebo BSt 500</t>
  </si>
  <si>
    <t>2115202694</t>
  </si>
  <si>
    <t>"0,3*0,4"(15,75+7)*(4*1,58+0,222*(0,25*2+0,35*2+0,05*2)/0,3)/1000</t>
  </si>
  <si>
    <t>"0,4*0,15"(7+15,75+6,9+2,9-0,4)*(4*1,58+0,222*(0,1*2+0,35*2+0,05*2)/0,3)/1000</t>
  </si>
  <si>
    <t>"0,3*0,4 překlady"(6+1,1+2,2+2,2+2,2+0,3*6*2)*(4*1,58)/1000</t>
  </si>
  <si>
    <t>52</t>
  </si>
  <si>
    <t>417389000</t>
  </si>
  <si>
    <t>D+M tepelné izolace věnců, průvlaků, stropů, vkládána do bednění tl. 80mm</t>
  </si>
  <si>
    <t>963377675</t>
  </si>
  <si>
    <t>(0,38+0,4)*(6+1,1+2,2+2,2+2,2)</t>
  </si>
  <si>
    <t>0,4*(15,75+7-(6+1,1+2,2+2,2+2,2))</t>
  </si>
  <si>
    <t>Komunikace pozemní</t>
  </si>
  <si>
    <t>53</t>
  </si>
  <si>
    <t>564760111</t>
  </si>
  <si>
    <t>Podklad nebo kryt z kameniva hrubého drceného vel. 16-32 mm s rozprostřením a zhutněním, po zhutnění tl. 200 mm</t>
  </si>
  <si>
    <t>-1022718215</t>
  </si>
  <si>
    <t>"situace" 64,77</t>
  </si>
  <si>
    <t>"obrubník"</t>
  </si>
  <si>
    <t>(1,6+0,25+0,38)*0,2</t>
  </si>
  <si>
    <t>54</t>
  </si>
  <si>
    <t>566901131</t>
  </si>
  <si>
    <t>Vyspravení podkladu po překopech inženýrských sítí plochy do 15 m2 s rozprostřením a zhutněním štěrkodrtí tl. 100 mm</t>
  </si>
  <si>
    <t>1917599139</t>
  </si>
  <si>
    <t>55</t>
  </si>
  <si>
    <t>566901143</t>
  </si>
  <si>
    <t>Vyspravení podkladu po překopech inženýrských sítí plochy do 15 m2 s rozprostřením a zhutněním kamenivem hrubým drceným tl. 200 mm</t>
  </si>
  <si>
    <t>779921149</t>
  </si>
  <si>
    <t>56</t>
  </si>
  <si>
    <t>572340111</t>
  </si>
  <si>
    <t>Vyspravení krytu komunikací po překopech inženýrských sítí plochy do 15 m2 asfaltovým betonem ACO (AB), po zhutnění tl. přes 30 do 50 mm</t>
  </si>
  <si>
    <t>-1033444525</t>
  </si>
  <si>
    <t>"situace - překop"(5,5*1,2+6,4*2+1,9*2)*2</t>
  </si>
  <si>
    <t>57</t>
  </si>
  <si>
    <t>596211211</t>
  </si>
  <si>
    <t>Kladení dlažby z betonových zámkových dlaždic komunikací pro pěší s ložem z kameniva těženého nebo drceného tl. do 40 mm, s vyplněním spár s dvojitým hutněním, vibrováním a se smetením přebytečného materiálu na krajnici tl. 80 mm skupiny A, pro plochy přes 50 do 100 m2</t>
  </si>
  <si>
    <t>875748774</t>
  </si>
  <si>
    <t>58</t>
  </si>
  <si>
    <t>59245203</t>
  </si>
  <si>
    <t>dlažba zámková profilová základní 19,6x16,1x8 cm barevná</t>
  </si>
  <si>
    <t>-1806455177</t>
  </si>
  <si>
    <t>64,770*1,02</t>
  </si>
  <si>
    <t>Úpravy povrchů, podlahy a osazování výplní</t>
  </si>
  <si>
    <t>59</t>
  </si>
  <si>
    <t>612311121</t>
  </si>
  <si>
    <t>Omítka vápenná vnitřních ploch nanášená ručně jednovrstvá hladká, tloušťky do 10 mm svislých konstrukcí stěn</t>
  </si>
  <si>
    <t>-1986248603</t>
  </si>
  <si>
    <t>"v.č. D1.1-01"2*(1,7*2+1,9*2-0,7)+0,1*1,9</t>
  </si>
  <si>
    <t>60</t>
  </si>
  <si>
    <t>612311141</t>
  </si>
  <si>
    <t>Omítka vápenná vnitřních ploch nanášená ručně dvouvrstvá štuková, tloušťky jádrové omítky do 10 mm a tloušťky štuku do 3 mm svislých konstrukcí stěn</t>
  </si>
  <si>
    <t>2081224101</t>
  </si>
  <si>
    <t>"v.č. D1.1-01,06"3,5*(14,97*2+7*2+1,7*2+1,9*2)-6*3,15-1,1*3,15-2,2*0,9*3</t>
  </si>
  <si>
    <t>"obklad"-13,19+"ostění"0,25*(2,2*3+0,9*6+3,1*2+1,1)</t>
  </si>
  <si>
    <t>61</t>
  </si>
  <si>
    <t>612311191</t>
  </si>
  <si>
    <t>Omítka vápenná vnitřních ploch nanášená ručně Příplatek k cenám za každých dalších i započatých 5 mm tloušťky jádrové omítky přes 10 mm stěn</t>
  </si>
  <si>
    <t>-1092605128</t>
  </si>
  <si>
    <t>13,19+142,32</t>
  </si>
  <si>
    <t>62</t>
  </si>
  <si>
    <t>621211021</t>
  </si>
  <si>
    <t>Montáž kontaktního zateplení z polystyrenových desek nebo z kombinovaných desek na vnější podhledy, tloušťky desek přes 80 do 120 mm</t>
  </si>
  <si>
    <t>-572977711</t>
  </si>
  <si>
    <t>"v.č. D1.1-01-08"</t>
  </si>
  <si>
    <t>EPS 120</t>
  </si>
  <si>
    <t>"pohled jižní"20,23</t>
  </si>
  <si>
    <t>"pohled západní"20,63</t>
  </si>
  <si>
    <t>EPS-P 100</t>
  </si>
  <si>
    <t>"pohled jižní"3,94</t>
  </si>
  <si>
    <t>"pohled západní"6,29</t>
  </si>
  <si>
    <t xml:space="preserve">"EPS -P  pod terén"</t>
  </si>
  <si>
    <t>"pohled jižní"7,35-0,9*2,2</t>
  </si>
  <si>
    <t>"pohled západní"37,92</t>
  </si>
  <si>
    <t>63</t>
  </si>
  <si>
    <t>28375939</t>
  </si>
  <si>
    <t>deska EPS 70 fasádní λ=0,039 tl 120mm</t>
  </si>
  <si>
    <t>-1490108356</t>
  </si>
  <si>
    <t>"pohled jižní"(20,23-0,9*2,2)*1,05</t>
  </si>
  <si>
    <t>"pohled západní"20,63*1,05</t>
  </si>
  <si>
    <t>64</t>
  </si>
  <si>
    <t>28376354</t>
  </si>
  <si>
    <t>deska fasádní polystyrénová pro tepelné izolace spodní stavby tl 100mm</t>
  </si>
  <si>
    <t>852781889</t>
  </si>
  <si>
    <t>"pohled jižní"3,94*1,05</t>
  </si>
  <si>
    <t>"pohled západní"6,29*1,05</t>
  </si>
  <si>
    <t>"pohled jižní"7,35*1,05</t>
  </si>
  <si>
    <t>"pohled západní"37,92*1,05</t>
  </si>
  <si>
    <t>65</t>
  </si>
  <si>
    <t>622142001</t>
  </si>
  <si>
    <t>Potažení vnějších ploch pletivem v ploše nebo pruzích, na plném podkladu sklovláknitým vtlačením do tmelu stěn</t>
  </si>
  <si>
    <t>-686709206</t>
  </si>
  <si>
    <t>"D1.1-01-08"</t>
  </si>
  <si>
    <t>3,2*(6,5+7)+3,54*7,38+36,05-0,9*2,2*2+8,16+6,97</t>
  </si>
  <si>
    <t>"sokl"0,61+7,64+3,95+2,47+0,5*(7+6,5+7,38)</t>
  </si>
  <si>
    <t>66</t>
  </si>
  <si>
    <t>622212051</t>
  </si>
  <si>
    <t>Montáž kontaktního zateplení vnějšího ostění, nadpraží nebo parapetu z polystyrenových desek hloubky špalet přes 200 do 400 mm, tloušťky desek do 40 mm</t>
  </si>
  <si>
    <t>-1986825414</t>
  </si>
  <si>
    <t>"D1.1-01"2,2*3+0,9*6+3,1*2+1,1+6+3,1*2</t>
  </si>
  <si>
    <t>"parapet" 2,2*3</t>
  </si>
  <si>
    <t>67</t>
  </si>
  <si>
    <t>283759320</t>
  </si>
  <si>
    <t>deska EPS 70 fasádní λ=0,039 tl 40mm</t>
  </si>
  <si>
    <t>270948668</t>
  </si>
  <si>
    <t>"D1.1-01"(2,2*3+0,9*6+3,1*2+1,1)*0,25+(6+3,1*2)*0,4</t>
  </si>
  <si>
    <t>68</t>
  </si>
  <si>
    <t>283764160</t>
  </si>
  <si>
    <t>deska z polystyrénu XPS, hrana polodrážková a hladký povrch tl 40mm</t>
  </si>
  <si>
    <t>-774105204</t>
  </si>
  <si>
    <t>"parapet" 2,2*3*0,25</t>
  </si>
  <si>
    <t>69</t>
  </si>
  <si>
    <t>622252002</t>
  </si>
  <si>
    <t>Montáž lišt kontaktního zateplení ostatních stěnových, dilatačních apod. lepených do tmelu</t>
  </si>
  <si>
    <t>-712855451</t>
  </si>
  <si>
    <t>(50,715+6,93+12,81+20,265)/1,05</t>
  </si>
  <si>
    <t>70</t>
  </si>
  <si>
    <t>590514800</t>
  </si>
  <si>
    <t>profil rohový Al s tkaninou kontaktního zateplení</t>
  </si>
  <si>
    <t>-192448273</t>
  </si>
  <si>
    <t>"D1.1-01"(2,2*3+0,9*6+3,1*2+1,1)*1,05</t>
  </si>
  <si>
    <t>"D1.1-01"(3,5*6+2*4)*1,05</t>
  </si>
  <si>
    <t>71</t>
  </si>
  <si>
    <t>590514940</t>
  </si>
  <si>
    <t>kontaktní zateplovací systémy příslušenství kontaktních zateplovacích systémů připojovací profil parapetní variabilní s tkaninou výška pěnové pásky 4 mm, délka 2 m</t>
  </si>
  <si>
    <t>CS ÚRS 2014 01</t>
  </si>
  <si>
    <t>490688779</t>
  </si>
  <si>
    <t>"D1.1-01"</t>
  </si>
  <si>
    <t>"parapet" 2,2*3*1,05</t>
  </si>
  <si>
    <t>72</t>
  </si>
  <si>
    <t>590515160</t>
  </si>
  <si>
    <t>profil ukončovací 14mm PVC hrana</t>
  </si>
  <si>
    <t>-551377653</t>
  </si>
  <si>
    <t>"pod střechu"(3,1*2+6)*1,05</t>
  </si>
  <si>
    <t>73</t>
  </si>
  <si>
    <t>590514750</t>
  </si>
  <si>
    <t>profil okenní začišťovací se sklovláknitou armovací tkaninou 6 mm/2,4 m</t>
  </si>
  <si>
    <t>-1945554981</t>
  </si>
  <si>
    <t>74</t>
  </si>
  <si>
    <t>622323111</t>
  </si>
  <si>
    <t>Omítka vápenocementová vnějších ploch hladkých hladká, nanášená na neomítnutý bezesparý podklad, tloušťky do 5 mm ručně stěn</t>
  </si>
  <si>
    <t>199182295</t>
  </si>
  <si>
    <t>75</t>
  </si>
  <si>
    <t>622331121</t>
  </si>
  <si>
    <t>Omítka cementová vnějších ploch nanášená ručně jednovrstvá, tloušťky do 15 mm hladká stěn</t>
  </si>
  <si>
    <t>-887144084</t>
  </si>
  <si>
    <t>76</t>
  </si>
  <si>
    <t>622511111</t>
  </si>
  <si>
    <t>Omítka tenkovrstvá akrylátová vnějších ploch probarvená, včetně penetrace podkladu mozaiková střednězrnná stěn</t>
  </si>
  <si>
    <t>1680484464</t>
  </si>
  <si>
    <t>77</t>
  </si>
  <si>
    <t>622521011</t>
  </si>
  <si>
    <t>Omítka tenkovrstvá silikátová vnějších ploch probarvená, včetně penetrace podkladu zrnitá, tloušťky 1,5 mm stěn</t>
  </si>
  <si>
    <t>-1323833986</t>
  </si>
  <si>
    <t>(2,2*3+0,9*6+3,1*2+1,1)*0,25+(6+3,1*2)*0,4</t>
  </si>
  <si>
    <t>78</t>
  </si>
  <si>
    <t>624601110</t>
  </si>
  <si>
    <t>Tmelení spár průřezu do 5x5 mm tmelem silokonovým</t>
  </si>
  <si>
    <t>-271885803</t>
  </si>
  <si>
    <t>"odhad rozpočtáře"20</t>
  </si>
  <si>
    <t>79</t>
  </si>
  <si>
    <t>629991011</t>
  </si>
  <si>
    <t>Zakrytí vnějších ploch před znečištěním včetně pozdějšího odkrytí výplní otvorů a svislých ploch fólií přilepenou lepící páskou</t>
  </si>
  <si>
    <t>-810870653</t>
  </si>
  <si>
    <t>"okna"0,9*2,2*3+1,1*3,1+6*3,1</t>
  </si>
  <si>
    <t>80</t>
  </si>
  <si>
    <t>629991011a</t>
  </si>
  <si>
    <t>Zakrytí vnitřních ploch před znečištěním včetně pozdějšího odkrytí výplní otvorů a svislých ploch fólií přilepenou lepící páskou</t>
  </si>
  <si>
    <t>954012031</t>
  </si>
  <si>
    <t>81</t>
  </si>
  <si>
    <t>631311135</t>
  </si>
  <si>
    <t>Mazanina z betonu prostého bez zvýšených nároků na prostředí tl. přes 120 do 240 mm tř. C 20/25</t>
  </si>
  <si>
    <t>-1677675773</t>
  </si>
  <si>
    <t>"v.č. D1.1-01, 06"0,15*7*14,97</t>
  </si>
  <si>
    <t>82</t>
  </si>
  <si>
    <t>631319023</t>
  </si>
  <si>
    <t>Příplatek k cenám mazanin za úpravu povrchu mazaniny přehlazením s poprášením cementem pro konečnou úpravu, mazanina tl. přes 120 do 240 mm (10 kg/m3)</t>
  </si>
  <si>
    <t>-296667041</t>
  </si>
  <si>
    <t>83</t>
  </si>
  <si>
    <t>631319175</t>
  </si>
  <si>
    <t>Příplatek k cenám mazanin za stržení povrchu spodní vrstvy mazaniny latí před vložením výztuže nebo pletiva pro tl. obou vrstev mazaniny přes 120 do 240 mm</t>
  </si>
  <si>
    <t>406609981</t>
  </si>
  <si>
    <t>84</t>
  </si>
  <si>
    <t>631362021</t>
  </si>
  <si>
    <t>Výztuž mazanin ze svařovaných sítí z drátů typu KARI</t>
  </si>
  <si>
    <t>611574423</t>
  </si>
  <si>
    <t>"v.č. D1.1-01, 06"7*14,97*(0,222*21)/1000*1,05</t>
  </si>
  <si>
    <t>85</t>
  </si>
  <si>
    <t>633131111</t>
  </si>
  <si>
    <t>Povrchová úprava vsypovou směsí průmyslových betonových podlah těžký provoz s přísadou karbidu, tl. 2 mm</t>
  </si>
  <si>
    <t>-1448706898</t>
  </si>
  <si>
    <t>"v.č. D1.1-01, 06"7*14,97</t>
  </si>
  <si>
    <t>86</t>
  </si>
  <si>
    <t>637211100</t>
  </si>
  <si>
    <t>D+M nopkové fólie v soklové části výška nopků 10mm, ve spodní části odehnuto od stavby</t>
  </si>
  <si>
    <t>1669662829</t>
  </si>
  <si>
    <t>2,8*22,65+7,78*2,3*2</t>
  </si>
  <si>
    <t>87</t>
  </si>
  <si>
    <t>637211111</t>
  </si>
  <si>
    <t>Okapový chodník z dlaždic betonových se zalitím spár cementovou maltou do cementové malty MC-10, tl. dlaždic 40 mm</t>
  </si>
  <si>
    <t>-1036434963</t>
  </si>
  <si>
    <t>"situace"8,7*0,4</t>
  </si>
  <si>
    <t>Ostatní konstrukce a práce, bourání</t>
  </si>
  <si>
    <t>88</t>
  </si>
  <si>
    <t>9_0001</t>
  </si>
  <si>
    <t>D+M provedení betonového přechodu - stávající žlab na nový žlab</t>
  </si>
  <si>
    <t>370833387</t>
  </si>
  <si>
    <t>"situace"3</t>
  </si>
  <si>
    <t>89</t>
  </si>
  <si>
    <t>9_0002</t>
  </si>
  <si>
    <t xml:space="preserve">D+M odvětrání WC, ventilátor stropní 100m3/h, ovládán vypínačem osvětlení s doběhem, vč.koplmého napojení do VZT potrubí nad střechu, odkap kondenzátu, nadtřešní ventilační hlavice, prostup střechou </t>
  </si>
  <si>
    <t>-2001985870</t>
  </si>
  <si>
    <t>90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</si>
  <si>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</si>
  <si>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</si>
  <si>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-1549679641</t>
  </si>
  <si>
    <t xml:space="preserve">"situace" </t>
  </si>
  <si>
    <t>(1,6+0,25+0,38)</t>
  </si>
  <si>
    <t>91</t>
  </si>
  <si>
    <t>59217012</t>
  </si>
  <si>
    <t>obrubník betonový zahradní 50x8x25 cm</t>
  </si>
  <si>
    <t>451733883</t>
  </si>
  <si>
    <t>2,230*1,1</t>
  </si>
  <si>
    <t>92</t>
  </si>
  <si>
    <t>919735112</t>
  </si>
  <si>
    <t>Řezání stávajícího živičného krytu nebo podkladu hloubky přes 50 do 100 mm</t>
  </si>
  <si>
    <t>403320300</t>
  </si>
  <si>
    <t>"situace - překop"5,5*2+6,4*2+1,9*2</t>
  </si>
  <si>
    <t>93</t>
  </si>
  <si>
    <t>935112211</t>
  </si>
  <si>
    <t>Osazení betonového příkopového žlabu s vyplněním a zatřením spár cementovou maltou s ložem tl. 100 mm z betonu prostého z betonových příkopových tvárnic šířky přes 500 do 800 mm</t>
  </si>
  <si>
    <t>-950778894</t>
  </si>
  <si>
    <t>"Situace"31,7</t>
  </si>
  <si>
    <t>94</t>
  </si>
  <si>
    <t>59227035</t>
  </si>
  <si>
    <t>žlab betonový odvodňovací 51 x 65 x 15,7 cm</t>
  </si>
  <si>
    <t>-97231623</t>
  </si>
  <si>
    <t>31,7/0,51*1,02</t>
  </si>
  <si>
    <t>95</t>
  </si>
  <si>
    <t>935113212</t>
  </si>
  <si>
    <t>Osazení odvodňovacího žlabu s krycím roštem betonového šířky přes 200 mm</t>
  </si>
  <si>
    <t>-1492194540</t>
  </si>
  <si>
    <t>"Situace"23,08+4,06</t>
  </si>
  <si>
    <t>96</t>
  </si>
  <si>
    <t>59228435a</t>
  </si>
  <si>
    <t>žlab s roštem betonový např. TZD -Q 450/420/2000, pro dané zatížení</t>
  </si>
  <si>
    <t>-504046690</t>
  </si>
  <si>
    <t>27,14*1,05</t>
  </si>
  <si>
    <t>97</t>
  </si>
  <si>
    <t>941111111</t>
  </si>
  <si>
    <t>Montáž lešení řadového trubkového lehkého pracovního s podlahami s provozním zatížením tř. 3 do 200 kg/m2 šířky tř. W06 od 0,6 do 0,9 m, výšky do 10 m</t>
  </si>
  <si>
    <t>1988199621</t>
  </si>
  <si>
    <t>3,5*(22,65+1,2*2)+2,5*8,2*2</t>
  </si>
  <si>
    <t>98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</si>
  <si>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</si>
  <si>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</si>
  <si>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-1301669245</t>
  </si>
  <si>
    <t>128,675*30</t>
  </si>
  <si>
    <t>99</t>
  </si>
  <si>
    <t>941111811</t>
  </si>
  <si>
    <t>Demontáž lešení řadového trubkového lehkého pracovního s podlahami s provozním zatížením tř. 3 do 200 kg/m2 šířky tř. W06 od 0,6 do 0,9 m, výšky do 10 m</t>
  </si>
  <si>
    <t>447101471</t>
  </si>
  <si>
    <t>100</t>
  </si>
  <si>
    <t>941955001</t>
  </si>
  <si>
    <t>Lešení lehké pomocné v podlah do 1,2 m</t>
  </si>
  <si>
    <t>-899117199</t>
  </si>
  <si>
    <t>101</t>
  </si>
  <si>
    <t>952901111</t>
  </si>
  <si>
    <t>Vyčištění budov nebo objektů před předáním do užívání budov bytové nebo občanské výstavby, světlé výšky podlaží do 4 m</t>
  </si>
  <si>
    <t>726230340</t>
  </si>
  <si>
    <t>101,27+3,23+45,5</t>
  </si>
  <si>
    <t>102</t>
  </si>
  <si>
    <t>966008211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</si>
  <si>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</si>
  <si>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1200296191</t>
  </si>
  <si>
    <t>"situace"23,08+0,5+1,1</t>
  </si>
  <si>
    <t>103</t>
  </si>
  <si>
    <t>973031812</t>
  </si>
  <si>
    <t>Vysekání výklenků nebo kapes ve zdivu z cihel na maltu vápennou nebo vápenocementovou kapes pro zavázání nových příček, tl. do 100 mm</t>
  </si>
  <si>
    <t>1398232846</t>
  </si>
  <si>
    <t>104</t>
  </si>
  <si>
    <t>973048121</t>
  </si>
  <si>
    <t>Vysekání výklenků nebo kapes ve zdivu betonovém kapes pro zavázaní nových zdí a příček ve zdivu z betonu nebo z cihel na maltu cementovou, tl. do 100 mm</t>
  </si>
  <si>
    <t>1155998575</t>
  </si>
  <si>
    <t>997</t>
  </si>
  <si>
    <t>Přesun sutě</t>
  </si>
  <si>
    <t>105</t>
  </si>
  <si>
    <t>997013212</t>
  </si>
  <si>
    <t>Vnitrostaveništní doprava suti a vybouraných hmot vodorovně do 50 m svisle ručně (nošením po schodech) pro budovy a haly výšky přes 6 do 9 m</t>
  </si>
  <si>
    <t>836114640</t>
  </si>
  <si>
    <t>106</t>
  </si>
  <si>
    <t>997013501</t>
  </si>
  <si>
    <t>Odvoz suti a vybouraných hmot na skládku nebo meziskládku se složením, na vzdálenost do 1 km</t>
  </si>
  <si>
    <t>1540063442</t>
  </si>
  <si>
    <t>107</t>
  </si>
  <si>
    <t>997013509</t>
  </si>
  <si>
    <t>Odvoz suti a vybouraných hmot na skládku nebo meziskládku se složením, na vzdálenost Příplatek k ceně za každý další i započatý 1 km přes 1 km</t>
  </si>
  <si>
    <t>1808464952</t>
  </si>
  <si>
    <t>22,234*19 'Přepočtené koeficientem množství</t>
  </si>
  <si>
    <t>108</t>
  </si>
  <si>
    <t>997013831</t>
  </si>
  <si>
    <t>Poplatek za uložení stavebního odpadu na skládce (skládkovné) směsného stavebního a demoličního zatříděného do Katalogu odpadů pod kódem 170 904</t>
  </si>
  <si>
    <t>1624147317</t>
  </si>
  <si>
    <t>998</t>
  </si>
  <si>
    <t>Přesun hmot</t>
  </si>
  <si>
    <t>109</t>
  </si>
  <si>
    <t>998011001</t>
  </si>
  <si>
    <t>Přesun hmot pro budovy občanské výstavby, bydlení, výrobu a služby s nosnou svislou konstrukcí zděnou z cihel, tvárnic nebo kamene vodorovná dopravní vzdálenost do 100 m pro budovy výšky do 6 m</t>
  </si>
  <si>
    <t>-1100105338</t>
  </si>
  <si>
    <t>PSV</t>
  </si>
  <si>
    <t>Práce a dodávky PSV</t>
  </si>
  <si>
    <t>711</t>
  </si>
  <si>
    <t>Izolace proti vodě, vlhkosti a plynům</t>
  </si>
  <si>
    <t>110</t>
  </si>
  <si>
    <t>711111001</t>
  </si>
  <si>
    <t>Provedení izolace proti zemní vlhkosti natěradly a tmely za studena na ploše vodorovné V nátěrem penetračním</t>
  </si>
  <si>
    <t>-1227468884</t>
  </si>
  <si>
    <t>"v.č.D1.1-01, 06, 07, 09"</t>
  </si>
  <si>
    <t>7,98*15,95+0,6*(6,9+6,38)+1</t>
  </si>
  <si>
    <t>111</t>
  </si>
  <si>
    <t>711112001</t>
  </si>
  <si>
    <t>Provedení izolace proti zemní vlhkosti natěradly a tmely za studena na ploše svislé S nátěrem penetračním</t>
  </si>
  <si>
    <t>-1530156309</t>
  </si>
  <si>
    <t>2,8*(15,75+6,9)+16,15*2</t>
  </si>
  <si>
    <t>"vytažení v garáži"0,2*(12,99*2+7*2-6-1,1)+0,3*(6,5+3,38+7)</t>
  </si>
  <si>
    <t>112</t>
  </si>
  <si>
    <t>111631500</t>
  </si>
  <si>
    <t>lak asfaltový penetrační</t>
  </si>
  <si>
    <t>1782251358</t>
  </si>
  <si>
    <t>(136,249+107,36)*0,00035</t>
  </si>
  <si>
    <t>113</t>
  </si>
  <si>
    <t>711141559</t>
  </si>
  <si>
    <t>Provedení izolace proti zemní vlhkosti pásy přitavením NAIP na ploše vodorovné V</t>
  </si>
  <si>
    <t>-1176280722</t>
  </si>
  <si>
    <t>(7,98*15,95+0,6*(6,9+6,38)+1)*2</t>
  </si>
  <si>
    <t>114</t>
  </si>
  <si>
    <t>711142559</t>
  </si>
  <si>
    <t>Provedení izolace proti zemní vlhkosti pásy přitavením NAIP na ploše svislé S</t>
  </si>
  <si>
    <t>1763483863</t>
  </si>
  <si>
    <t>(2,8*(15,75+6,9)+16,15*2)*2</t>
  </si>
  <si>
    <t>115</t>
  </si>
  <si>
    <t>62832001</t>
  </si>
  <si>
    <t>pás těžký asfaltovaný V 60 S 35</t>
  </si>
  <si>
    <t>978146620</t>
  </si>
  <si>
    <t>(2,8*(15,75+6,9)+16,15*2)*1,15</t>
  </si>
  <si>
    <t>"vytažení v garáži"(0,2*(12,99*2+7*2-6-1,1)+0,3*(6,5+3,38+7))*1,15</t>
  </si>
  <si>
    <t>(7,98*15,95+0,6*(6,9+6,38)+1)*1,15</t>
  </si>
  <si>
    <t>116</t>
  </si>
  <si>
    <t>62833158a</t>
  </si>
  <si>
    <t xml:space="preserve">pás asfaltový s minerálním posypem SBS  tl 4mm </t>
  </si>
  <si>
    <t>-349747665</t>
  </si>
  <si>
    <t>117</t>
  </si>
  <si>
    <t>711491272</t>
  </si>
  <si>
    <t>Provedení izolace proti povrchové a podpovrchové tlakové vodě ostatní na ploše svislé S z textilií, vrstva ochranná</t>
  </si>
  <si>
    <t>-1763461255</t>
  </si>
  <si>
    <t>(2,8*(15,75+6,9)+16,15*2)</t>
  </si>
  <si>
    <t>118</t>
  </si>
  <si>
    <t>69311081</t>
  </si>
  <si>
    <t>geotextilie netkaná PES 300 g/m2</t>
  </si>
  <si>
    <t>625460683</t>
  </si>
  <si>
    <t>95,72*1,05 'Přepočtené koeficientem množství</t>
  </si>
  <si>
    <t>119</t>
  </si>
  <si>
    <t>9987112</t>
  </si>
  <si>
    <t>Přesun hmot pro izolace proti vodě, vlhkosti a plynům stanovený (Kč) z ceny vodorovná dopravní vzdálenost do 50 m v objektech výšky do 6 m</t>
  </si>
  <si>
    <t>Kč</t>
  </si>
  <si>
    <t>1523488983</t>
  </si>
  <si>
    <t>713</t>
  </si>
  <si>
    <t>Izolace tepelné</t>
  </si>
  <si>
    <t>120</t>
  </si>
  <si>
    <t>713111131</t>
  </si>
  <si>
    <t>Montáž tepelné izolace stropů rohožemi, pásy, dílci, deskami, bloky (izolační materiál ve specifikaci) žebrových spodem s uchycením (drátem, páskou apod.)</t>
  </si>
  <si>
    <t>-2038142242</t>
  </si>
  <si>
    <t>"D1.1-01"7*14,97</t>
  </si>
  <si>
    <t>"dopočet k SDK podhledům - 200mm</t>
  </si>
  <si>
    <t>121</t>
  </si>
  <si>
    <t>63148141</t>
  </si>
  <si>
    <t>deska izolační minerální pro suchou výstavbu univerzální λ=0,035 tl 200mm</t>
  </si>
  <si>
    <t>-465456514</t>
  </si>
  <si>
    <t>"D1.1-01"7*14,97*1,05</t>
  </si>
  <si>
    <t>122</t>
  </si>
  <si>
    <t>998713201a</t>
  </si>
  <si>
    <t>Přesun hmot pro izolace tepelné stanovený procentní sazbou (%) z ceny vodorovná dopravní vzdálenost do 50 m v objektech výšky do 6 m</t>
  </si>
  <si>
    <t>-1435468048</t>
  </si>
  <si>
    <t>721</t>
  </si>
  <si>
    <t>Zdravotechnika - vnitřní kanalizace</t>
  </si>
  <si>
    <t>123</t>
  </si>
  <si>
    <t>721273152</t>
  </si>
  <si>
    <t>Ventilační hlavice z polypropylenu (PP) DN 75</t>
  </si>
  <si>
    <t>-1668769800</t>
  </si>
  <si>
    <t>"v.č. D1.1-08"1</t>
  </si>
  <si>
    <t>762</t>
  </si>
  <si>
    <t>Konstrukce tesařské</t>
  </si>
  <si>
    <t>124</t>
  </si>
  <si>
    <t>762_001</t>
  </si>
  <si>
    <t>D+M sbíjených střešních vazníků střechy, vč. návrhu, dopravy, montáže, kotvení, vč. podkladních pozednic, impregnace, zavětrování</t>
  </si>
  <si>
    <t>-227784915</t>
  </si>
  <si>
    <t>125</t>
  </si>
  <si>
    <t>762_001a</t>
  </si>
  <si>
    <t>D+M sbíjených střešních vazníků střechy, příplatek na část přístřešku dle PBŘ - provedení s požární odolností R15</t>
  </si>
  <si>
    <t>-1129376624</t>
  </si>
  <si>
    <t>126</t>
  </si>
  <si>
    <t>762_030</t>
  </si>
  <si>
    <t>D+M obklad z fasádních desek tl. 8mm, celoplošně probarvené do exteriéru, tamvě šedá, kluzná podložka dle TP výrobce, kotveno přiznanými vruty do předvrtaných otvorů, kotveno dle TP výrobce</t>
  </si>
  <si>
    <t>-769386736</t>
  </si>
  <si>
    <t>"v.č. D1.1-01-08 "</t>
  </si>
  <si>
    <t>"podhled"209,8-176,5</t>
  </si>
  <si>
    <t>"štíty"14,18+9,17</t>
  </si>
  <si>
    <t>127</t>
  </si>
  <si>
    <t>762_031</t>
  </si>
  <si>
    <t>D+M obklad z fasádních desek, podložka mezi rošt a obklad - vymezení cca 20mm větraná mezera dle TP výrobce, vodovzdorná PDP, kotveno na Pz rošt</t>
  </si>
  <si>
    <t>1450173888</t>
  </si>
  <si>
    <t>128</t>
  </si>
  <si>
    <t>762_032</t>
  </si>
  <si>
    <t>D+M obklad z fasádních desek, parotěsná fólie do exteriéru, odolná UV</t>
  </si>
  <si>
    <t>885523743</t>
  </si>
  <si>
    <t>129</t>
  </si>
  <si>
    <t>762_033</t>
  </si>
  <si>
    <t>D+M obklad z fasádních desek, exteriérový systémový podkladní rošt z impregnovaných latí 60/40, vč. kotevních prvků, kotevní do vazníků</t>
  </si>
  <si>
    <t>1036883598</t>
  </si>
  <si>
    <t>130</t>
  </si>
  <si>
    <t>762083111</t>
  </si>
  <si>
    <t>Práce společné pro tesařské konstrukce impregnace řeziva máčením proti dřevokaznému hmyzu a houbám, třída ohrožení 1 a 2 (dřevo v interiéru)</t>
  </si>
  <si>
    <t>554541458</t>
  </si>
  <si>
    <t>0,873+12,22+0,667</t>
  </si>
  <si>
    <t>131</t>
  </si>
  <si>
    <t>762332132</t>
  </si>
  <si>
    <t>Montáž vázaných konstrukcí krovů střech pultových, sedlových, valbových, stanových čtvercového nebo obdélníkového půdorysu, z řeziva hraněného průřezové plochy přes 120 do 224 cm2</t>
  </si>
  <si>
    <t>1338243495</t>
  </si>
  <si>
    <t>"pozednice 160/80"22,65*2</t>
  </si>
  <si>
    <t>132</t>
  </si>
  <si>
    <t>605120110</t>
  </si>
  <si>
    <t>řezivo jehličnaté hranol jakost I nad 120cm2</t>
  </si>
  <si>
    <t>1906215539</t>
  </si>
  <si>
    <t>"pozednice 160/80"22,65*2*0,16*0,08*1,15</t>
  </si>
  <si>
    <t>133</t>
  </si>
  <si>
    <t>762341210</t>
  </si>
  <si>
    <t>Bednění a laťování montáž bednění střech rovných a šikmých sklonu do 60° s vyřezáním otvorů z prken hrubých na sraz tl. do 32 mm</t>
  </si>
  <si>
    <t>219451753</t>
  </si>
  <si>
    <t>"v.č. D1.1.-08"</t>
  </si>
  <si>
    <t>(9,2*16,17+6,9*2,8+7,05*(8,82-2,8))/0,951</t>
  </si>
  <si>
    <t>134</t>
  </si>
  <si>
    <t>605151110</t>
  </si>
  <si>
    <t>řezivo jehličnaté boční prkno jakost I.-II. 2-3cm</t>
  </si>
  <si>
    <t>2036472936</t>
  </si>
  <si>
    <t>221,372*0,024*1,15</t>
  </si>
  <si>
    <t>6,11*2 'Přepočtené koeficientem množství</t>
  </si>
  <si>
    <t>135</t>
  </si>
  <si>
    <t>762342216</t>
  </si>
  <si>
    <t>Bednění a laťování montáž laťování střech jednoduchých sklonu do 60° při osové vzdálenosti latí přes 360 do 600 mm</t>
  </si>
  <si>
    <t>2004924640</t>
  </si>
  <si>
    <t>136</t>
  </si>
  <si>
    <t>605141130</t>
  </si>
  <si>
    <t>řezivo jehličnaté,střešní latě impregnované dl 2 - 3,5 m</t>
  </si>
  <si>
    <t>-853686633</t>
  </si>
  <si>
    <t>221,372*1,15*(1/0,7)*0,06*0,04</t>
  </si>
  <si>
    <t>137</t>
  </si>
  <si>
    <t>762395000</t>
  </si>
  <si>
    <t>Spojovací prostředky krovů, bednění a laťování, nadstřešních konstrukcí svory, prkna, hřebíky, pásová ocel, vruty</t>
  </si>
  <si>
    <t>686823021</t>
  </si>
  <si>
    <t>138</t>
  </si>
  <si>
    <t>998762201a</t>
  </si>
  <si>
    <t>Přesun hmot pro konstrukce tesařské stanovený procentní sazbou (%) z ceny vodorovná dopravní vzdálenost do 50 m v objektech výšky do 6 m</t>
  </si>
  <si>
    <t>-740963949</t>
  </si>
  <si>
    <t>763</t>
  </si>
  <si>
    <t>Konstrukce suché výstavby</t>
  </si>
  <si>
    <t>139</t>
  </si>
  <si>
    <t>763131452</t>
  </si>
  <si>
    <t>Podhled ze sádrokartonových desek dvouvrstvá zavěšená spodní konstrukce z ocelových profilů CD, UD jednoduše opláštěná deskou impregnovanou H2, tl. 12,5 mm, TI tl. 100 mm</t>
  </si>
  <si>
    <t>-121960892</t>
  </si>
  <si>
    <t>"v.č. D1.1-01"101,27+3,23</t>
  </si>
  <si>
    <t>140</t>
  </si>
  <si>
    <t>763131714</t>
  </si>
  <si>
    <t>Podhled ze sádrokartonových desek ostatní práce a konstrukce na podhledech ze sádrokartonových desek základní penetrační nátěr</t>
  </si>
  <si>
    <t>1094948626</t>
  </si>
  <si>
    <t>141</t>
  </si>
  <si>
    <t>763131751</t>
  </si>
  <si>
    <t>Podhled ze sádrokartonových desek ostatní práce a konstrukce na podhledech ze sádrokartonových desek montáž parotěsné zábrany</t>
  </si>
  <si>
    <t>-1747650609</t>
  </si>
  <si>
    <t>142</t>
  </si>
  <si>
    <t>283292740</t>
  </si>
  <si>
    <t>folie nehořlavá parotěsná pro interiér (reakce na oheň - třída E) 110 g/m2</t>
  </si>
  <si>
    <t>-276373950</t>
  </si>
  <si>
    <t>104,5*1,1 'Přepočtené koeficientem množství</t>
  </si>
  <si>
    <t>143</t>
  </si>
  <si>
    <t>998763401a</t>
  </si>
  <si>
    <t>Přesun hmot pro konstrukce montované z desek stanovený procentní sazbou (%) z ceny vodorovná dopravní vzdálenost do 50 m v objektech výšky do 6 m</t>
  </si>
  <si>
    <t>1379388861</t>
  </si>
  <si>
    <t>764</t>
  </si>
  <si>
    <t>Konstrukce klempířské</t>
  </si>
  <si>
    <t>144</t>
  </si>
  <si>
    <t>764_06</t>
  </si>
  <si>
    <t>D+M stěnové mřížky cca d 200mm, RAL, vč. potrubí stěny a vnitřní mřížky</t>
  </si>
  <si>
    <t>1852795233</t>
  </si>
  <si>
    <t>"v.č. D1.1.-01 K11"</t>
  </si>
  <si>
    <t>145</t>
  </si>
  <si>
    <t>764_11</t>
  </si>
  <si>
    <t>D+M trubkový sněhový zachytávač vč. kotvení, případně zesílení podkladu</t>
  </si>
  <si>
    <t>501842176</t>
  </si>
  <si>
    <t>"v.č. D1.1.-08 K10</t>
  </si>
  <si>
    <t>16,17+6,9-0,3*2</t>
  </si>
  <si>
    <t>146</t>
  </si>
  <si>
    <t>764_15</t>
  </si>
  <si>
    <t>D+M aktivní ventilační hlavice DN125, např. LOMANCO</t>
  </si>
  <si>
    <t>252986415</t>
  </si>
  <si>
    <t>"v.č. D1.1-06 k9"2</t>
  </si>
  <si>
    <t>147</t>
  </si>
  <si>
    <t>764111</t>
  </si>
  <si>
    <t>D+M systémová pojistná hydroizolace pod danou krytinu - falcovaná střešní krytina, na bednění, sklon střechy do 30°</t>
  </si>
  <si>
    <t>-1712176021</t>
  </si>
  <si>
    <t>"v.č. D1.1.-08 pol. K3"</t>
  </si>
  <si>
    <t>148</t>
  </si>
  <si>
    <t>764111641.1</t>
  </si>
  <si>
    <t>Krytina ze svitků nebo z taškových tabulí z pozinkovaného plechu s povrchovou úpravou s úpravou u okapů, prostupů a výčnělků střechy rovné drážkováním ze svitků rš 670 mm, sklon střechy do 30°</t>
  </si>
  <si>
    <t>1035839395</t>
  </si>
  <si>
    <t>"v.č. D1.1.-08 - pol. K3"</t>
  </si>
  <si>
    <t>149</t>
  </si>
  <si>
    <t>764211624</t>
  </si>
  <si>
    <t>Oplechování střešních prvků z pozinkovaného plechu s povrchovou úpravou hřebene větraného s použitím hřebenového plechu s větracím pásem rš 330 mm</t>
  </si>
  <si>
    <t>-632064742</t>
  </si>
  <si>
    <t>"v.č. D1.1.-08 K8"</t>
  </si>
  <si>
    <t>16,17+6,9</t>
  </si>
  <si>
    <t>150</t>
  </si>
  <si>
    <t>764212634</t>
  </si>
  <si>
    <t>Oplechování střešních prvků z pozinkovaného plechu s povrchovou úpravou štítu závětrnou lištou rš 330 mm</t>
  </si>
  <si>
    <t>-832167463</t>
  </si>
  <si>
    <t>"v.č. D1.1.-08 K7"</t>
  </si>
  <si>
    <t>(9,2*2+6,02)/0,951</t>
  </si>
  <si>
    <t>151</t>
  </si>
  <si>
    <t>764212664</t>
  </si>
  <si>
    <t>Oplechování střešních prvků z pozinkovaného plechu s povrchovou úpravou okapu okapovým plechem střechy rovné rš 330 mm</t>
  </si>
  <si>
    <t>-502714750</t>
  </si>
  <si>
    <t>"v.č. D1.1.-08 K4"</t>
  </si>
  <si>
    <t>16,17+7,05+0,27+15,75+6,9+0,15</t>
  </si>
  <si>
    <t>152</t>
  </si>
  <si>
    <t>764216644</t>
  </si>
  <si>
    <t>Oplechování parapetů z pozinkovaného plechu s povrchovou úpravou rovných celoplošně lepené, bez rohů rš 330 mm</t>
  </si>
  <si>
    <t>980263160</t>
  </si>
  <si>
    <t>"v.č. D1.1.-01 - K1"</t>
  </si>
  <si>
    <t>2,2*3+4,49*2</t>
  </si>
  <si>
    <t>153</t>
  </si>
  <si>
    <t>764311604</t>
  </si>
  <si>
    <t>Lemování zdí z pozinkovaného plechu s povrchovou úpravou boční nebo horní rovné, střech s krytinou prejzovou nebo vlnitou rš 330 mm</t>
  </si>
  <si>
    <t>-566724341</t>
  </si>
  <si>
    <t>"v.č. D1.1.-08 - K2"5,2</t>
  </si>
  <si>
    <t>154</t>
  </si>
  <si>
    <t>764511602</t>
  </si>
  <si>
    <t>Žlab podokapní z pozinkovaného plechu s povrchovou úpravou včetně háků a čel půlkruhový rš 330 mm</t>
  </si>
  <si>
    <t>1374106349</t>
  </si>
  <si>
    <t>"v.č. D1.1.-08 K5"</t>
  </si>
  <si>
    <t>155</t>
  </si>
  <si>
    <t>764511642</t>
  </si>
  <si>
    <t>Žlab podokapní z pozinkovaného plechu s povrchovou úpravou včetně háků a čel kotlík oválný (trychtýřový), rš žlabu/průměr svodu 330/100 mm</t>
  </si>
  <si>
    <t>-436935356</t>
  </si>
  <si>
    <t>156</t>
  </si>
  <si>
    <t>764518622</t>
  </si>
  <si>
    <t>Svod z pozinkovaného plechu s upraveným povrchem včetně objímek, kolen a odskoků kruhový, průměru 100 mm</t>
  </si>
  <si>
    <t>-488198557</t>
  </si>
  <si>
    <t>"v.č. D1.1.-02-08 K6"</t>
  </si>
  <si>
    <t>4,2+3,8+2,3+1,7</t>
  </si>
  <si>
    <t>157</t>
  </si>
  <si>
    <t>998764201a</t>
  </si>
  <si>
    <t>Přesun hmot pro konstrukce klempířské stanovený procentní sazbou (%) z ceny vodorovná dopravní vzdálenost do 50 m v objektech výšky do 6 m</t>
  </si>
  <si>
    <t>1717789951</t>
  </si>
  <si>
    <t>766</t>
  </si>
  <si>
    <t>Konstrukce truhlářské</t>
  </si>
  <si>
    <t>158</t>
  </si>
  <si>
    <t>766/0001</t>
  </si>
  <si>
    <t>D+M interiétové dveře s ocelovou zárubní, vč. povrchové úpravy, dveře fólie v provedení do vlhka 700/1970mm</t>
  </si>
  <si>
    <t>532470875</t>
  </si>
  <si>
    <t>"v.č. D1.1-01-D2"1</t>
  </si>
  <si>
    <t>159</t>
  </si>
  <si>
    <t>766/1001</t>
  </si>
  <si>
    <t>D+M vstupní plastové dveře 900/2000mm, plné s nadsvětlíkem - zasklení kůra, z ext. nerozbitné, otvor 1100/3100mm, k=1,2W/m2K, dezén dřevo</t>
  </si>
  <si>
    <t>1385632471</t>
  </si>
  <si>
    <t>"v.č. D1.1-01 - D1"1</t>
  </si>
  <si>
    <t>160</t>
  </si>
  <si>
    <t>766/1002</t>
  </si>
  <si>
    <t xml:space="preserve">D+M plastové okno 2200/900mm, max k=1,1W/m2K, zasklení kůra. ext. bezpečnostní zasklení, dezén dřevo </t>
  </si>
  <si>
    <t>214612024</t>
  </si>
  <si>
    <t>"v.č. D1.1-01 - O1"3</t>
  </si>
  <si>
    <t>161</t>
  </si>
  <si>
    <t>766/1003</t>
  </si>
  <si>
    <t xml:space="preserve">D+M plastové okno 4190/750mm, zasklení kůra. ext. bezpečnostní zasklení, dezén dřevo </t>
  </si>
  <si>
    <t>-352227609</t>
  </si>
  <si>
    <t>"v.č. D1.1-01 -o2"1</t>
  </si>
  <si>
    <t>162</t>
  </si>
  <si>
    <t>766_1000</t>
  </si>
  <si>
    <t>D+M dělící stěny WC, vč. dveří, kování, rozměr 1700x2100mm, m.č. 1.2</t>
  </si>
  <si>
    <t>-860433838</t>
  </si>
  <si>
    <t>"S1"1</t>
  </si>
  <si>
    <t>163</t>
  </si>
  <si>
    <t>766694113</t>
  </si>
  <si>
    <t>Montáž ostatních truhlářských konstrukcí parapetních desek dřevěných nebo plastových šířky do 300 mm, délky přes 1600 do 2600 mm</t>
  </si>
  <si>
    <t>1837262583</t>
  </si>
  <si>
    <t>"v.č. D1.1-01"</t>
  </si>
  <si>
    <t>164</t>
  </si>
  <si>
    <t>61144401</t>
  </si>
  <si>
    <t>parapet plastový vnitřní - komůrkový 25 x 2 x 100 cm</t>
  </si>
  <si>
    <t>1539251338</t>
  </si>
  <si>
    <t>2,2*3</t>
  </si>
  <si>
    <t>165</t>
  </si>
  <si>
    <t>61144019</t>
  </si>
  <si>
    <t>koncovka k parapetu plastovému vnitřnímu 1 pár</t>
  </si>
  <si>
    <t>sada</t>
  </si>
  <si>
    <t>-1493878487</t>
  </si>
  <si>
    <t>166</t>
  </si>
  <si>
    <t>766694114</t>
  </si>
  <si>
    <t>Montáž ostatních truhlářských konstrukcí parapetních desek dřevěných nebo plastových šířky do 300 mm, délky přes 2600 mm</t>
  </si>
  <si>
    <t>-91347561</t>
  </si>
  <si>
    <t>"výpis prvků"3+1+1+1</t>
  </si>
  <si>
    <t>167</t>
  </si>
  <si>
    <t>998766201a</t>
  </si>
  <si>
    <t>Přesun hmot pro konstrukce truhlářské stanovený procentní sazbou (%) z ceny vodorovná dopravní vzdálenost do 50 m v objektech výšky do 6 m</t>
  </si>
  <si>
    <t>-2119684402</t>
  </si>
  <si>
    <t>767</t>
  </si>
  <si>
    <t>Konstrukce zámečnické</t>
  </si>
  <si>
    <t>168</t>
  </si>
  <si>
    <t>767/001</t>
  </si>
  <si>
    <t>D+M ocelový "L" 80/80/5 úhelník v místě vjezdových vrat, vč. kotevních prvků do mazaniny</t>
  </si>
  <si>
    <t>-1751835684</t>
  </si>
  <si>
    <t>"v.č. D1.1-01,06"6,2</t>
  </si>
  <si>
    <t>169</t>
  </si>
  <si>
    <t>767/010</t>
  </si>
  <si>
    <t>D+M sekční vrata 6000/3150mm, elektropohon, 2x dálkové ovládání, zateplené U=max 1,2W/m2K, RAL</t>
  </si>
  <si>
    <t>-2040271888</t>
  </si>
  <si>
    <t>"v.č. D1.1-01_V1"1</t>
  </si>
  <si>
    <t>771</t>
  </si>
  <si>
    <t>Podlahy z dlaždic</t>
  </si>
  <si>
    <t>170</t>
  </si>
  <si>
    <t>771574116</t>
  </si>
  <si>
    <t>Montáž podlah z dlaždic keramických lepených flexibilním lepidlem režných nebo glazovaných hladkých přes 22 do 25 ks/ m2</t>
  </si>
  <si>
    <t>-1057583711</t>
  </si>
  <si>
    <t>"v.č. D1.1-01"3,23</t>
  </si>
  <si>
    <t>171</t>
  </si>
  <si>
    <t>771/01</t>
  </si>
  <si>
    <t xml:space="preserve">Dodávka keramické dlažby  dle výběru investora 300Kč/m2</t>
  </si>
  <si>
    <t>-411855504</t>
  </si>
  <si>
    <t>(3,23)*1,1</t>
  </si>
  <si>
    <t>172</t>
  </si>
  <si>
    <t>771579191</t>
  </si>
  <si>
    <t>Montáž podlah z dlaždic keramických Příplatek k cenám za plochu do 5 m2 jednotlivě</t>
  </si>
  <si>
    <t>356082915</t>
  </si>
  <si>
    <t>173</t>
  </si>
  <si>
    <t>998771201a</t>
  </si>
  <si>
    <t>Přesun hmot pro podlahy z dlaždic stanovený procentní sazbou (%) z ceny vodorovná dopravní vzdálenost do 50 m v objektech výšky do 6 m</t>
  </si>
  <si>
    <t>-1659638095</t>
  </si>
  <si>
    <t>781</t>
  </si>
  <si>
    <t>Dokončovací práce - obklady</t>
  </si>
  <si>
    <t>174</t>
  </si>
  <si>
    <t>781444124</t>
  </si>
  <si>
    <t>Montáž obkladů vnitřních stěn z obkladaček a dekorů (listel) hutných nebo polohutných lepených flexibilním lepidlem z obkladaček přes 25 do 35 ks/m2</t>
  </si>
  <si>
    <t>1077509799</t>
  </si>
  <si>
    <t>175</t>
  </si>
  <si>
    <t>5978145a</t>
  </si>
  <si>
    <t xml:space="preserve">dodávka keramického bkladu  dle výběru investora</t>
  </si>
  <si>
    <t>1894297475</t>
  </si>
  <si>
    <t>13,19*1,07</t>
  </si>
  <si>
    <t>176</t>
  </si>
  <si>
    <t>781494111</t>
  </si>
  <si>
    <t>Ostatní prvky plastové profily ukončovací a dilatační lepené flexibilním lepidlem rohové</t>
  </si>
  <si>
    <t>836605347</t>
  </si>
  <si>
    <t>"v.č. D1.1-01"(1,9)</t>
  </si>
  <si>
    <t>177</t>
  </si>
  <si>
    <t>781494511</t>
  </si>
  <si>
    <t>Ostatní prvky plastové profily ukončovací a dilatační lepené flexibilním lepidlem ukončovací</t>
  </si>
  <si>
    <t>-1100221639</t>
  </si>
  <si>
    <t>"v.č. D1.1-01"(1,7*2+1,9*2-0,7)</t>
  </si>
  <si>
    <t>178</t>
  </si>
  <si>
    <t>781495111</t>
  </si>
  <si>
    <t>Ostatní prvky ostatní práce penetrace podkladu</t>
  </si>
  <si>
    <t>1568571341</t>
  </si>
  <si>
    <t>179</t>
  </si>
  <si>
    <t>781495141</t>
  </si>
  <si>
    <t>Ostatní prvky průnik obkladem kruhový, bez izolace do 30 DN</t>
  </si>
  <si>
    <t>-1808945552</t>
  </si>
  <si>
    <t>180</t>
  </si>
  <si>
    <t>781495142</t>
  </si>
  <si>
    <t>Ostatní prvky průnik obkladem kruhový, bez izolace přes 30 do 90 DN</t>
  </si>
  <si>
    <t>-477859789</t>
  </si>
  <si>
    <t>181</t>
  </si>
  <si>
    <t>998781201a</t>
  </si>
  <si>
    <t>Přesun hmot pro obklady keramické stanovený procentní sazbou (%) z ceny vodorovná dopravní vzdálenost do 50 m v objektech výšky do 6 m</t>
  </si>
  <si>
    <t>1893078334</t>
  </si>
  <si>
    <t>784</t>
  </si>
  <si>
    <t>Dokončovací práce - malby a tapety</t>
  </si>
  <si>
    <t>182</t>
  </si>
  <si>
    <t>784411301</t>
  </si>
  <si>
    <t>Pačokování vápenným mlékem se začištěním jednonásobné v místnostech v do 3,8 m</t>
  </si>
  <si>
    <t>648965746</t>
  </si>
  <si>
    <t>183</t>
  </si>
  <si>
    <t>784453601</t>
  </si>
  <si>
    <t>Malby směsi PRIMALEX tekuté hliníkové bílé dvojnásobné v místnostech v do 3,8 m</t>
  </si>
  <si>
    <t>910111277</t>
  </si>
  <si>
    <t>142,32+104,5</t>
  </si>
  <si>
    <t>O01</t>
  </si>
  <si>
    <t>Ostatní</t>
  </si>
  <si>
    <t>184</t>
  </si>
  <si>
    <t>001/0003</t>
  </si>
  <si>
    <t>D+M hasičák dle PBŘ, P6 práškový - 183B</t>
  </si>
  <si>
    <t>uskpl</t>
  </si>
  <si>
    <t>715984121</t>
  </si>
  <si>
    <t>18_082_0200 - ZTI</t>
  </si>
  <si>
    <t xml:space="preserve">    8 - Trubní vedení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</si>
  <si>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</si>
  <si>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</si>
  <si>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</si>
  <si>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132201102</t>
  </si>
  <si>
    <t>Hloubení zapažených i nezapažených rýh šířky do 600 mm s urovnáním dna do předepsaného profilu a spádu v hornině tř. 3 přes 100 m3</t>
  </si>
  <si>
    <t>-1960813455</t>
  </si>
  <si>
    <t>"D1.4.1-02,03 situace"</t>
  </si>
  <si>
    <t>"řešení povrchů komunikace ve stavební části"</t>
  </si>
  <si>
    <t>"voda"((1,2-0,3)*6+((1,2+0,6)/2-0,3)*8)*0,6</t>
  </si>
  <si>
    <t>"kanalizace"(((0,9+0,4)/2-0,3)*5,8+((0,9+0,4)/2-0,3)*9,3)*0,6</t>
  </si>
  <si>
    <t>-2</t>
  </si>
  <si>
    <t>2106522918</t>
  </si>
  <si>
    <t>132212101</t>
  </si>
  <si>
    <t>Hloubení zapažených i nezapažených rýh šířky do 600 mm ručním nebo pneumatickým nářadím s urovnáním dna do předepsaného profilu a spádu v horninách tř. 3 soudržných</t>
  </si>
  <si>
    <t>518539412</t>
  </si>
  <si>
    <t>"odhad rozpočtáře - dokop u přípojky, sítě dům"2</t>
  </si>
  <si>
    <t>132212109</t>
  </si>
  <si>
    <t>Hloubení zapažených i nezapažených rýh šířky do 600 mm ručním nebo pneumatickým nářadím s urovnáním dna do předepsaného profilu a spádu v horninách tř. 3 Příplatek k cenám za lepivost horniny tř. 3</t>
  </si>
  <si>
    <t>474886415</t>
  </si>
  <si>
    <t>151101101</t>
  </si>
  <si>
    <t>Zřízení pažení a rozepření stěn rýh pro podzemní vedení pro všechny šířky rýhy příložné pro jakoukoliv mezerovitost, hloubky do 2 m</t>
  </si>
  <si>
    <t>-1425866573</t>
  </si>
  <si>
    <t>"voda"(1,2-0,3)*6</t>
  </si>
  <si>
    <t>151101111</t>
  </si>
  <si>
    <t>Odstranění pažení a rozepření stěn rýh pro podzemní vedení s uložením materiálu na vzdálenost do 3 m od kraje výkopu příložné, hloubky do 2 m</t>
  </si>
  <si>
    <t>-645182534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</si>
  <si>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</si>
  <si>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</si>
  <si>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-985345770</t>
  </si>
  <si>
    <t>"voda"((1,2-1)*6)*0,6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</si>
  <si>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</si>
  <si>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</si>
  <si>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1602488652</t>
  </si>
  <si>
    <t>7,291+2</t>
  </si>
  <si>
    <t>167101101</t>
  </si>
  <si>
    <t>Nakládání, skládání a překládání neulehlého výkopku nebo sypaniny nakládání, množství do 100 m3, z hornin tř. 1 až 4</t>
  </si>
  <si>
    <t>-1605666458</t>
  </si>
  <si>
    <t>"ruční výkop"2</t>
  </si>
  <si>
    <t>-1252538824</t>
  </si>
  <si>
    <t>1164655879</t>
  </si>
  <si>
    <t>9,291*2</t>
  </si>
  <si>
    <t>174101101</t>
  </si>
  <si>
    <t>Zásyp sypaninou z jakékoliv horniny s uložením výkopku ve vrstvách se zhutněním jam, šachet, rýh nebo kolem objektů v těchto vykopávkách</t>
  </si>
  <si>
    <t>660277436</t>
  </si>
  <si>
    <t>"voda"((1,2-0,3-0,3-0,05)*6+((1,2+0,6)/2-0,3)*8)*0,6</t>
  </si>
  <si>
    <t>"kanalizace"(((0,9+0,4)/2-0,3-0,3-0,05)*5,8+((0,9+0,4)/2-0,3)*9,3)*0,6</t>
  </si>
  <si>
    <t>583441990</t>
  </si>
  <si>
    <t>štěrkodrť frakce 0-63</t>
  </si>
  <si>
    <t>988782706</t>
  </si>
  <si>
    <t>6,813*2</t>
  </si>
  <si>
    <t>1342853964</t>
  </si>
  <si>
    <t>"Ruční přípomoce"0,5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</si>
  <si>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</si>
  <si>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</si>
  <si>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1976865638</t>
  </si>
  <si>
    <t>"D1.41-02-03 - situace"</t>
  </si>
  <si>
    <t>(1+8,1+0,6+6)*(0,05+0,3)*0,6-"odpočet ruční"0,5</t>
  </si>
  <si>
    <t>583373030</t>
  </si>
  <si>
    <t>štěrkopísek frakce 0-8</t>
  </si>
  <si>
    <t>188258814</t>
  </si>
  <si>
    <t>3,297*2</t>
  </si>
  <si>
    <t>451572111</t>
  </si>
  <si>
    <t>Lože pod potrubí, stoky a drobné objekty v otevřeném výkopu z kameniva drobného těženého 0 až 4 mm</t>
  </si>
  <si>
    <t>-1468566159</t>
  </si>
  <si>
    <t>(1+8,1+0,6+6)*0,1*0,6</t>
  </si>
  <si>
    <t>Trubní vedení</t>
  </si>
  <si>
    <t>871161141</t>
  </si>
  <si>
    <t>Montáž vodovodního potrubí z plastů v otevřeném výkopu z polyetylenu PE 100 svařovaných na tupo SDR 11/PN16 D 32 x 3,0 mm</t>
  </si>
  <si>
    <t>-972838863</t>
  </si>
  <si>
    <t>(1+8,1+0,6+6)*1,02</t>
  </si>
  <si>
    <t>286135950</t>
  </si>
  <si>
    <t>potrubí dvouvrstvé PE100 s 10% signalizační vrstvou SDR 11 32x3,0 dl 12m</t>
  </si>
  <si>
    <t>-1274459142</t>
  </si>
  <si>
    <t>16,014*1,05 'Přepočtené koeficientem množství</t>
  </si>
  <si>
    <t>892241111</t>
  </si>
  <si>
    <t>Tlakové zkoušky vodou na potrubí DN do 80</t>
  </si>
  <si>
    <t>-1385705954</t>
  </si>
  <si>
    <t>899721111</t>
  </si>
  <si>
    <t>Signalizační vodič na potrubí PVC DN do 150 mm</t>
  </si>
  <si>
    <t>1026213579</t>
  </si>
  <si>
    <t>899722113</t>
  </si>
  <si>
    <t>Krytí potrubí z plastů výstražnou fólií z PVC šířky 34cm</t>
  </si>
  <si>
    <t>-1328709747</t>
  </si>
  <si>
    <t>9_001</t>
  </si>
  <si>
    <t>D+M prostup stěnou, stavební přípomoce, zapravení, hydroizolace</t>
  </si>
  <si>
    <t>-273934805</t>
  </si>
  <si>
    <t>998276101</t>
  </si>
  <si>
    <t>Přesun hmot pro trubní vedení hloubené z trub z plastických hmot nebo sklolaminátových pro vodovody nebo kanalizace v otevřeném výkopu dopravní vzdálenost do 15 m</t>
  </si>
  <si>
    <t>411224932</t>
  </si>
  <si>
    <t>721174005</t>
  </si>
  <si>
    <t>Potrubí z plastových trub polypropylenové svodné (ležaté) DN 100</t>
  </si>
  <si>
    <t>135120884</t>
  </si>
  <si>
    <t>"v.č.D1.4.1-01"5,8+0,5</t>
  </si>
  <si>
    <t>721174006</t>
  </si>
  <si>
    <t>Potrubí z plastových trub polypropylenové svodné (ležaté) DN 125</t>
  </si>
  <si>
    <t>-1356047739</t>
  </si>
  <si>
    <t>"v.č.D1.4.1-01"9,4</t>
  </si>
  <si>
    <t>721174025</t>
  </si>
  <si>
    <t>Potrubí z plastových trub polypropylenové odpadní (svislé) DN 100</t>
  </si>
  <si>
    <t>-158983137</t>
  </si>
  <si>
    <t>"v.č.D1.4.1-01"3,5</t>
  </si>
  <si>
    <t>721174042</t>
  </si>
  <si>
    <t>Potrubí z plastových trub polypropylenové připojovací DN 40</t>
  </si>
  <si>
    <t>-1159906445</t>
  </si>
  <si>
    <t>"v.č.D1.4.1-01"2</t>
  </si>
  <si>
    <t>721174043</t>
  </si>
  <si>
    <t>Potrubí z plastových trub polypropylenové připojovací DN 50</t>
  </si>
  <si>
    <t>1357045465</t>
  </si>
  <si>
    <t>"v.č.D1.4.1-01"1,5</t>
  </si>
  <si>
    <t>721174045</t>
  </si>
  <si>
    <t>Potrubí z plastových trub polypropylenové připojovací DN 100</t>
  </si>
  <si>
    <t>1053499893</t>
  </si>
  <si>
    <t>"v.č.D1.4.1-01"0,8</t>
  </si>
  <si>
    <t>721174063</t>
  </si>
  <si>
    <t>Potrubí z plastových trub polypropylenové větrací DN 110</t>
  </si>
  <si>
    <t>-2058491183</t>
  </si>
  <si>
    <t>"v.č.D1.4.1-01"1,2</t>
  </si>
  <si>
    <t>721194104</t>
  </si>
  <si>
    <t>Vyměření přípojek na potrubí vyvedení a upevnění odpadních výpustek DN 40</t>
  </si>
  <si>
    <t>-1819478780</t>
  </si>
  <si>
    <t>721194109</t>
  </si>
  <si>
    <t>Vyměření přípojek na potrubí vyvedení a upevnění odpadních výpustek DN 100</t>
  </si>
  <si>
    <t>-753020009</t>
  </si>
  <si>
    <t>721273153</t>
  </si>
  <si>
    <t>Ventilační hlavice z polypropylenu (PP) DN 110</t>
  </si>
  <si>
    <t>2028853830</t>
  </si>
  <si>
    <t>72129</t>
  </si>
  <si>
    <t>Zkouška těsnosti potrubí kanalizace vodou do DN 125</t>
  </si>
  <si>
    <t>1318389562</t>
  </si>
  <si>
    <t>6,3+9,4+3,5+2+1,5+0,8</t>
  </si>
  <si>
    <t>721290111</t>
  </si>
  <si>
    <t>Zkouška těsnosti kanalizace v objektech vodou do DN 125</t>
  </si>
  <si>
    <t>1637178669</t>
  </si>
  <si>
    <t>722</t>
  </si>
  <si>
    <t>Zdravotechnika - vnitřní vodovod</t>
  </si>
  <si>
    <t>722_0001</t>
  </si>
  <si>
    <t>D+M ostatní drobný materiál - tvarovky, fitinky</t>
  </si>
  <si>
    <t>-1692249619</t>
  </si>
  <si>
    <t>722_0002</t>
  </si>
  <si>
    <t>D+M přechodka PE-HD na vnitřní PE</t>
  </si>
  <si>
    <t>-2016330240</t>
  </si>
  <si>
    <t>722131916</t>
  </si>
  <si>
    <t>Opravy vodovodního potrubí z ocelových trubek pozinkovaných závitových vsazení odbočky do potrubí DN 50</t>
  </si>
  <si>
    <t>soubor</t>
  </si>
  <si>
    <t>-1980571103</t>
  </si>
  <si>
    <t>722173103</t>
  </si>
  <si>
    <t>Potrubí z plastových trubek ze síťovaného polyethylenu (PE-Xa) spojované mechanicky násuvnou objímkou plastovou Ø 20/2,8</t>
  </si>
  <si>
    <t>-1116611575</t>
  </si>
  <si>
    <t>"v.č.D1.4.1-01"</t>
  </si>
  <si>
    <t>2*(1,3+1*2+0,5*2)</t>
  </si>
  <si>
    <t>722173104</t>
  </si>
  <si>
    <t>Potrubí z plastových trubek ze síťovaného polyethylenu (PE-Xa) spojované mechanicky násuvnou objímkou plastovou Ø 25/3,5</t>
  </si>
  <si>
    <t>1304442686</t>
  </si>
  <si>
    <t>8,1+1+2</t>
  </si>
  <si>
    <t>722182112</t>
  </si>
  <si>
    <t>Ochrana vodovodního potrubí z plastů izolačními trubkami z PE do D 20 mm</t>
  </si>
  <si>
    <t>812343279</t>
  </si>
  <si>
    <t>722182113</t>
  </si>
  <si>
    <t>Ochrana vodovodního potrubí z plastů izolačními trubkami z PE do D 25 mm</t>
  </si>
  <si>
    <t>-443163340</t>
  </si>
  <si>
    <t>722224151</t>
  </si>
  <si>
    <t>Armatury s jedním závitem ventily kulové zahradní uzávěry PN 15 do 120° C G 3/8 - 3/4</t>
  </si>
  <si>
    <t>885987837</t>
  </si>
  <si>
    <t>722224153</t>
  </si>
  <si>
    <t>Armatury s jedním závitem ventily kulové zahradní uzávěry PN 15 do 120° C G 3/4 - 1</t>
  </si>
  <si>
    <t>1564809374</t>
  </si>
  <si>
    <t>722231141</t>
  </si>
  <si>
    <t>Armatury se dvěma závity ventily pojistné rohové G 1/2</t>
  </si>
  <si>
    <t>-197646716</t>
  </si>
  <si>
    <t>722232044</t>
  </si>
  <si>
    <t>Armatury se dvěma závity kulové kohouty PN 42 do 185 °C přímé vnitřní závit G 3/4</t>
  </si>
  <si>
    <t>1960994309</t>
  </si>
  <si>
    <t>722232062</t>
  </si>
  <si>
    <t>Armatury se dvěma závity kulové kohouty PN 42 do 185 °C přímé vnitřní závit s vypouštěním G 3/4</t>
  </si>
  <si>
    <t>1670308269</t>
  </si>
  <si>
    <t>722262213</t>
  </si>
  <si>
    <t>Vodoměry pro vodu do 40°C závitové horizontální jednovtokové suchoběžné G 3/4 x 130 mm Qn 1,5</t>
  </si>
  <si>
    <t>405564574</t>
  </si>
  <si>
    <t>722290215</t>
  </si>
  <si>
    <t>Zkoušky, proplach a desinfekce vodovodního potrubí zkoušky těsnosti vodovodního potrubí hrdlového nebo přírubového do DN 100</t>
  </si>
  <si>
    <t>1609534954</t>
  </si>
  <si>
    <t>8,6+11,1</t>
  </si>
  <si>
    <t>722290234</t>
  </si>
  <si>
    <t>Zkoušky, proplach a desinfekce vodovodního potrubí proplach a desinfekce vodovodního potrubí do DN 80</t>
  </si>
  <si>
    <t>1657926568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</si>
  <si>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</si>
  <si>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</si>
  <si>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</si>
  <si>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</si>
  <si>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-1935654560</t>
  </si>
  <si>
    <t>725211602</t>
  </si>
  <si>
    <t>Umyvadla keramická bez výtokových armatur se zápachovou uzávěrkou připevněná na stěnu šrouby bílá bez sloupu nebo krytu na sifon 550 mm</t>
  </si>
  <si>
    <t>104381218</t>
  </si>
  <si>
    <t>725813111</t>
  </si>
  <si>
    <t>Ventily rohové bez připojovací trubičky nebo flexi hadičky G 1/2</t>
  </si>
  <si>
    <t>807653079</t>
  </si>
  <si>
    <t>2+1</t>
  </si>
  <si>
    <t>725822611</t>
  </si>
  <si>
    <t>Baterie umyvadlové stojánkové pákové bez výpusti</t>
  </si>
  <si>
    <t>42022439</t>
  </si>
  <si>
    <t>725861102</t>
  </si>
  <si>
    <t>Zápachové uzávěrky zařizovacích předmětů pro umyvadla DN 40</t>
  </si>
  <si>
    <t>-956510160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</si>
  <si>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</si>
  <si>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</si>
  <si>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</si>
  <si>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</si>
  <si>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81642222</t>
  </si>
  <si>
    <t>726191001</t>
  </si>
  <si>
    <t>Ostatní příslušenství instalačních systémů zvukoizolační souprava pro WC a bidet</t>
  </si>
  <si>
    <t>-1360721758</t>
  </si>
  <si>
    <t>001/020</t>
  </si>
  <si>
    <t>Přesun hmot ZTI</t>
  </si>
  <si>
    <t>1848636969</t>
  </si>
  <si>
    <t>001/11</t>
  </si>
  <si>
    <t>Ostatní materiály a práce</t>
  </si>
  <si>
    <t>2133126510</t>
  </si>
  <si>
    <t>18_082_0300 - UT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</si>
  <si>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</si>
  <si>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</si>
  <si>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</si>
  <si>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732 - Ústřední vytápění - strojovny</t>
  </si>
  <si>
    <t>399057156</t>
  </si>
  <si>
    <t>"D1.4.2-01,02 situace"</t>
  </si>
  <si>
    <t>"UT"(1,2-0,3)*6,6*0,6</t>
  </si>
  <si>
    <t>222948946</t>
  </si>
  <si>
    <t>1237643439</t>
  </si>
  <si>
    <t>"odhad rozpočtáře - dokop u přípojky, sítě dům"1</t>
  </si>
  <si>
    <t>1851315072</t>
  </si>
  <si>
    <t>1676259453</t>
  </si>
  <si>
    <t>"UT"(1,2-0,3)*6,6</t>
  </si>
  <si>
    <t>-278754825</t>
  </si>
  <si>
    <t>-1927784831</t>
  </si>
  <si>
    <t>"UT"(1,2-1)*6,6*0,6</t>
  </si>
  <si>
    <t>-1816102469</t>
  </si>
  <si>
    <t>5,94+1</t>
  </si>
  <si>
    <t>-2114396854</t>
  </si>
  <si>
    <t>"ruční výkop"1</t>
  </si>
  <si>
    <t>-1714331585</t>
  </si>
  <si>
    <t>1670249590</t>
  </si>
  <si>
    <t>6,94*2</t>
  </si>
  <si>
    <t>2102179854</t>
  </si>
  <si>
    <t>"UT"(1,2-0,3-0,3-0,1-0,15)*6,6*0,6</t>
  </si>
  <si>
    <t>-120818323</t>
  </si>
  <si>
    <t>1,386*2</t>
  </si>
  <si>
    <t>-1155134460</t>
  </si>
  <si>
    <t>-1651186211</t>
  </si>
  <si>
    <t>"UT"(0,3+0,15)*6,6*0,6</t>
  </si>
  <si>
    <t>-0,5</t>
  </si>
  <si>
    <t>-140419981</t>
  </si>
  <si>
    <t>1,282*2</t>
  </si>
  <si>
    <t>1101726348</t>
  </si>
  <si>
    <t>"UT"0,1*6,6*0,6</t>
  </si>
  <si>
    <t>-2080846028</t>
  </si>
  <si>
    <t>-1229153068</t>
  </si>
  <si>
    <t>436621884</t>
  </si>
  <si>
    <t>-291498135</t>
  </si>
  <si>
    <t>713463121</t>
  </si>
  <si>
    <t>Montáž izolace tepelné potrubí a ohybů tvarovkami nebo deskami potrubními pouzdry bez povrchové úpravy (izolační materiál ve specifikaci) uchycenými sponami potrubí jednovrstvá</t>
  </si>
  <si>
    <t>1548385421</t>
  </si>
  <si>
    <t>36,6+20,6+3+43,8</t>
  </si>
  <si>
    <t>283770940</t>
  </si>
  <si>
    <t>izolace tepelná potrubí z pěnového polyetylenu 15 x 9 mm</t>
  </si>
  <si>
    <t>-1547136056</t>
  </si>
  <si>
    <t>36,6*1,05</t>
  </si>
  <si>
    <t>28377101</t>
  </si>
  <si>
    <t>izolace tepelná potrubí z pěnového polyetylenu 18 x 9 mm</t>
  </si>
  <si>
    <t>-1601181819</t>
  </si>
  <si>
    <t>20,6*1,05</t>
  </si>
  <si>
    <t>283771030</t>
  </si>
  <si>
    <t>izolace tepelná potrubí z pěnového polyetylenu 22 x 9 mm</t>
  </si>
  <si>
    <t>1413670278</t>
  </si>
  <si>
    <t>3*1,05</t>
  </si>
  <si>
    <t>28377049</t>
  </si>
  <si>
    <t>izolace tepelná potrubí z pěnového polyetylenu 28 x 25 mm</t>
  </si>
  <si>
    <t>-855285236</t>
  </si>
  <si>
    <t>43,8*1,05</t>
  </si>
  <si>
    <t>733</t>
  </si>
  <si>
    <t>Ústřední vytápění - rozvodné potrubí</t>
  </si>
  <si>
    <t>733_001</t>
  </si>
  <si>
    <t>D+M flexibilní předizolované potrubí 2x potrubí PE-Xa+izolant+plášť, DN 25, vč. zajištění, uložení ...</t>
  </si>
  <si>
    <t>-1554272278</t>
  </si>
  <si>
    <t>"v.č. D1.4.2-01,02"</t>
  </si>
  <si>
    <t>1,2+6,6+1</t>
  </si>
  <si>
    <t>733_002</t>
  </si>
  <si>
    <t>D+M přechod předizolované potrubí 2x potrubí PE-Xa na vnitřní rozvod - 1x Pár</t>
  </si>
  <si>
    <t>240697201</t>
  </si>
  <si>
    <t>733221102</t>
  </si>
  <si>
    <t>Potrubí z trubek měděných měkkých spojovaných měkkým pájením Ø 15/1</t>
  </si>
  <si>
    <t>1403586356</t>
  </si>
  <si>
    <t>2*(12,3+3++0,5+0,5*5)</t>
  </si>
  <si>
    <t>733221103</t>
  </si>
  <si>
    <t>Potrubí z trubek měděných měkkých spojovaných měkkým pájením Ø 18/1</t>
  </si>
  <si>
    <t>233483709</t>
  </si>
  <si>
    <t>2*(10,3)</t>
  </si>
  <si>
    <t>733221104</t>
  </si>
  <si>
    <t>Potrubí z trubek měděných měkkých spojovaných měkkým pájením Ø 22/1</t>
  </si>
  <si>
    <t>-60193813</t>
  </si>
  <si>
    <t>2*(1,5)</t>
  </si>
  <si>
    <t>733222105</t>
  </si>
  <si>
    <t>Potrubí z trubek měděných polotvrdých spojovaných měkkým pájením Ø 28/1,5</t>
  </si>
  <si>
    <t>-48007967</t>
  </si>
  <si>
    <t>2*(0,7+16,2+2+2+1)</t>
  </si>
  <si>
    <t>733231111</t>
  </si>
  <si>
    <t>Kompenzátory pro měděné potrubí tvaru U s hladkými ohyby s konci na vnitřní pájení D 15</t>
  </si>
  <si>
    <t>1234290199</t>
  </si>
  <si>
    <t>733291101</t>
  </si>
  <si>
    <t>Zkoušky těsnosti potrubí z trubek měděných Ø do 35/1,5</t>
  </si>
  <si>
    <t>-974724842</t>
  </si>
  <si>
    <t>8,8*2+36,6+20,6+3+43,8</t>
  </si>
  <si>
    <t>734</t>
  </si>
  <si>
    <t>Ústřední vytápění - armatury</t>
  </si>
  <si>
    <t>734211112</t>
  </si>
  <si>
    <t>Ventily odvzdušňovací závitové otopných těles PN 6 do 120°C G 1/4</t>
  </si>
  <si>
    <t>-546709866</t>
  </si>
  <si>
    <t>"v.č. D1.4.2-01"5</t>
  </si>
  <si>
    <t>734221535</t>
  </si>
  <si>
    <t>Ventily regulační závitové termostatické, bez hlavice ovládání PN 16 do 110°C rohové dvouregulační G 3/8</t>
  </si>
  <si>
    <t>-1240945929</t>
  </si>
  <si>
    <t>734221682</t>
  </si>
  <si>
    <t>Ventily regulační závitové hlavice termostatické, pro ovládání ventilů PN 10 do 110°C kapalinové otopných těles VK</t>
  </si>
  <si>
    <t>-323487713</t>
  </si>
  <si>
    <t>734242414</t>
  </si>
  <si>
    <t>Ventily zpětné závitové PN 16 do 110°C přímé G 1</t>
  </si>
  <si>
    <t>243269931</t>
  </si>
  <si>
    <t>"v.č. D1.4.2-01"1</t>
  </si>
  <si>
    <t>734291244</t>
  </si>
  <si>
    <t>Ostatní armatury filtry závitové PN 16 do 130°C přímé s vnitřními závity G 1</t>
  </si>
  <si>
    <t>-2139943363</t>
  </si>
  <si>
    <t>734292765</t>
  </si>
  <si>
    <t>Ostatní armatury kulové kohouty PN 42 do 185°C přímé vnější a vnitřní závit G 1</t>
  </si>
  <si>
    <t>20319465</t>
  </si>
  <si>
    <t>"v.č. D1.4.2-01"4</t>
  </si>
  <si>
    <t>734295022</t>
  </si>
  <si>
    <t>Směšovací armatury závitové trojcestné se servomotorem DN 25</t>
  </si>
  <si>
    <t>131762009</t>
  </si>
  <si>
    <t>734411113</t>
  </si>
  <si>
    <t>Teploměry technické s pevným stonkem a jímkou zadní připojení (axiální) průměr 80 mm délka stonku 50 mm</t>
  </si>
  <si>
    <t>-950677420</t>
  </si>
  <si>
    <t>"v.č. D1.4.2-01"2</t>
  </si>
  <si>
    <t>735</t>
  </si>
  <si>
    <t>Ústřední vytápění - otopná tělesa</t>
  </si>
  <si>
    <t>735152585</t>
  </si>
  <si>
    <t>Otopná tělesa panelová VK dvoudesková PN 1,0 MPa, T do 110°C se dvěma přídavnými přestupními plochami výšky tělesa 600 mm stavební délky / výkonu 2600 mm / 4365 W</t>
  </si>
  <si>
    <t>-158534959</t>
  </si>
  <si>
    <t>735152594</t>
  </si>
  <si>
    <t>Otopná tělesa panelová VK dvoudesková PN 1,0 MPa, T do 110°C se dvěma přídavnými přestupními plochami výšky tělesa 900 mm stavební délky / výkonu 700 mm / 1619 W</t>
  </si>
  <si>
    <t>1078803785</t>
  </si>
  <si>
    <t>735152700</t>
  </si>
  <si>
    <t>Otopná tělesa panelová VK třídesková PN 1,0 MPa, T do 110°C se třemi přídavnými přestupními plochami výšky tělesa 900 mm stavební délky / výkonu 1400 mm / 4659 W</t>
  </si>
  <si>
    <t>-578192243</t>
  </si>
  <si>
    <t>"v.č. D1.4.2-01"3</t>
  </si>
  <si>
    <t>732</t>
  </si>
  <si>
    <t>Ústřední vytápění - strojovny</t>
  </si>
  <si>
    <t>732421402</t>
  </si>
  <si>
    <t>Čerpadla teplovodní závitová mokroběžná oběhová pro teplovodní vytápění (elektronicky řízená) PN 10, do 110°C DN přípojky/dopravní výška H (m) - čerpací výkon Q (m3/h) DN 25 / do 4,0 m / 2,2 m3/h</t>
  </si>
  <si>
    <t>832385035</t>
  </si>
  <si>
    <t>001/1</t>
  </si>
  <si>
    <t>Stavební přípomoce ÚT</t>
  </si>
  <si>
    <t>-714075713</t>
  </si>
  <si>
    <t>001/2</t>
  </si>
  <si>
    <t>-1490927395</t>
  </si>
  <si>
    <t>001/3</t>
  </si>
  <si>
    <t>Přesun hmot pro ústřední vytápění</t>
  </si>
  <si>
    <t>-281917320</t>
  </si>
  <si>
    <t>18_082_0400 - Elektroinstalace</t>
  </si>
  <si>
    <t xml:space="preserve">    ES01 - Elektroinstalace</t>
  </si>
  <si>
    <t xml:space="preserve">    ES02 - Jímací vedení</t>
  </si>
  <si>
    <t>ES03 - Ostatní</t>
  </si>
  <si>
    <t>-1409635622</t>
  </si>
  <si>
    <t>"situace"</t>
  </si>
  <si>
    <t>(0,9-0,3)*5,2*0,5</t>
  </si>
  <si>
    <t>868097560</t>
  </si>
  <si>
    <t>-281195258</t>
  </si>
  <si>
    <t>"odhad rozpočtáře - dokop u přípojky, sítě dům"0,5</t>
  </si>
  <si>
    <t>-1290538853</t>
  </si>
  <si>
    <t>-237610707</t>
  </si>
  <si>
    <t>1,06+0,5</t>
  </si>
  <si>
    <t>599643518</t>
  </si>
  <si>
    <t>"ruční výkop"0,5</t>
  </si>
  <si>
    <t>871745724</t>
  </si>
  <si>
    <t>222986758</t>
  </si>
  <si>
    <t>1,56*2</t>
  </si>
  <si>
    <t>-8107273</t>
  </si>
  <si>
    <t>(0,9-0,3-0,1-0,1)*5,2*0,5</t>
  </si>
  <si>
    <t>2114860664</t>
  </si>
  <si>
    <t>1,04*2</t>
  </si>
  <si>
    <t>490761532</t>
  </si>
  <si>
    <t>460421182</t>
  </si>
  <si>
    <t>Kabelové lože včetně podsypu, zhutnění a urovnání povrchu z písku nebo štěrkopísku tloušťky 10 cm nad kabel zakryté plastovou fólií, šířky lože přes 25 do 50 cm</t>
  </si>
  <si>
    <t>1725497679</t>
  </si>
  <si>
    <t>"situace"5,2</t>
  </si>
  <si>
    <t>1709939319</t>
  </si>
  <si>
    <t>1482288084</t>
  </si>
  <si>
    <t>ES01</t>
  </si>
  <si>
    <t>ES_01_001</t>
  </si>
  <si>
    <t>Úprava stávajícího rozvaděče, doplnění nového jištění, jstič 32A/B/3 1ks</t>
  </si>
  <si>
    <t>ks</t>
  </si>
  <si>
    <t>-828512219</t>
  </si>
  <si>
    <t>ES_01_002</t>
  </si>
  <si>
    <t>Nový rozvaděč RG</t>
  </si>
  <si>
    <t>1303724007</t>
  </si>
  <si>
    <t>ES_01_003</t>
  </si>
  <si>
    <t>Ústředna EZS</t>
  </si>
  <si>
    <t>1043721477</t>
  </si>
  <si>
    <t>ES_01_004</t>
  </si>
  <si>
    <t>Kabel CYKY-J 4x16</t>
  </si>
  <si>
    <t>-2138950484</t>
  </si>
  <si>
    <t>ES_01_005</t>
  </si>
  <si>
    <t>Kabel CYKY-J 5x2,5</t>
  </si>
  <si>
    <t>404303685</t>
  </si>
  <si>
    <t>ES_01_006</t>
  </si>
  <si>
    <t>Kabel CYKY-J 3x2,5</t>
  </si>
  <si>
    <t>-1511137130</t>
  </si>
  <si>
    <t>ES_01_007</t>
  </si>
  <si>
    <t>Kabel CYKY-J 5x1,5</t>
  </si>
  <si>
    <t>1038474970</t>
  </si>
  <si>
    <t>ES_01_008</t>
  </si>
  <si>
    <t>Kabel CYKY-O 3x1,5</t>
  </si>
  <si>
    <t>158848498</t>
  </si>
  <si>
    <t>ES_01_009</t>
  </si>
  <si>
    <t>Kabel CYKY-J 3x1,5</t>
  </si>
  <si>
    <t>-386247749</t>
  </si>
  <si>
    <t>ES_01_010</t>
  </si>
  <si>
    <t>Kabel SYKFY 4x2x0,5</t>
  </si>
  <si>
    <t>-1927700241</t>
  </si>
  <si>
    <t>ES_01_011</t>
  </si>
  <si>
    <t>Kabelová trasa přívodního vedení ze stávajícího rozvaděče</t>
  </si>
  <si>
    <t>kpl</t>
  </si>
  <si>
    <t>-1547134732</t>
  </si>
  <si>
    <t>ES_01_012</t>
  </si>
  <si>
    <t>CY 10 zž</t>
  </si>
  <si>
    <t>-615817139</t>
  </si>
  <si>
    <t>ES_01_013</t>
  </si>
  <si>
    <t>CY 6 zž</t>
  </si>
  <si>
    <t>-2058420951</t>
  </si>
  <si>
    <t>ES_01_014</t>
  </si>
  <si>
    <t>Ekvipotencionální přípojnice</t>
  </si>
  <si>
    <t>-1036768173</t>
  </si>
  <si>
    <t>ES_01_015</t>
  </si>
  <si>
    <t>Ovladač jednopólový 10A/230V, zapojení 1, komplet, IP20</t>
  </si>
  <si>
    <t>1197233788</t>
  </si>
  <si>
    <t>ES_01_016</t>
  </si>
  <si>
    <t>Ovladač jednopólový 10A/230V, zapojení 1, komplet, IP44</t>
  </si>
  <si>
    <t>-5311601</t>
  </si>
  <si>
    <t>ES_01_017</t>
  </si>
  <si>
    <t>Ovladač schodišťový 10A/230V, zapojení 6, komplet, IP20</t>
  </si>
  <si>
    <t>-82337132</t>
  </si>
  <si>
    <t>ES_01_018</t>
  </si>
  <si>
    <t>Tlačítko spínací, 10A/230V, komplet, IP20</t>
  </si>
  <si>
    <t>1289415694</t>
  </si>
  <si>
    <t>ES_01_019</t>
  </si>
  <si>
    <t>Tlačítko spínací, 10A/230V, komplet, IP44</t>
  </si>
  <si>
    <t>2057199926</t>
  </si>
  <si>
    <t>ES_01_020</t>
  </si>
  <si>
    <t>Pohybové infra čidlo 180° v provedení na omítku, 10A/230V, plastové provedení, krytí IP44</t>
  </si>
  <si>
    <t>683073303</t>
  </si>
  <si>
    <t>ES_01_021</t>
  </si>
  <si>
    <t>Pohybové infra čidlo 360° v provedení na omítku, 10A/230V, plastové provedení, krytí IP20</t>
  </si>
  <si>
    <t>127847082</t>
  </si>
  <si>
    <t>ES_01_022</t>
  </si>
  <si>
    <t>Časové relé, spínač SMR-T</t>
  </si>
  <si>
    <t>-245148539</t>
  </si>
  <si>
    <t>ES_01_023</t>
  </si>
  <si>
    <t>Zásuvka jednoduchá 230V/16A komplet, IP20</t>
  </si>
  <si>
    <t>-1146106575</t>
  </si>
  <si>
    <t>ES_01_024</t>
  </si>
  <si>
    <t>Zásuvka jednoduchá 230V/16A komplet, IP44</t>
  </si>
  <si>
    <t>-914008213</t>
  </si>
  <si>
    <t>ES_01_025</t>
  </si>
  <si>
    <t>Zásuvka třífázová, šikmá 400V/16A komplet, IP44</t>
  </si>
  <si>
    <t>893548451</t>
  </si>
  <si>
    <t>ES_01_026</t>
  </si>
  <si>
    <t>Instalační krabice KU 68 do zdi</t>
  </si>
  <si>
    <t>-774816098</t>
  </si>
  <si>
    <t>ES_01_027</t>
  </si>
  <si>
    <t>Detektor PIR , 12V , 12m dosah , digitální vyhodnocení</t>
  </si>
  <si>
    <t>17984872</t>
  </si>
  <si>
    <t>ES_01_028</t>
  </si>
  <si>
    <t>Vnější zálohovaná siréna, IP44</t>
  </si>
  <si>
    <t>1756006803</t>
  </si>
  <si>
    <t>ES_01_029</t>
  </si>
  <si>
    <t>Vnitřní piezo siréna 110dB</t>
  </si>
  <si>
    <t>-190487999</t>
  </si>
  <si>
    <t>ES_01_030</t>
  </si>
  <si>
    <t>LED klávesnice 32 zon</t>
  </si>
  <si>
    <t>-155208619</t>
  </si>
  <si>
    <t>ES_01_031</t>
  </si>
  <si>
    <t>Požární hlásič opticko-kouřový</t>
  </si>
  <si>
    <t>343404379</t>
  </si>
  <si>
    <t>ES_01_032</t>
  </si>
  <si>
    <t>LPE 2323 s protahovacím drátem</t>
  </si>
  <si>
    <t>-855630401</t>
  </si>
  <si>
    <t>ES_01_033</t>
  </si>
  <si>
    <t>Přisazené svítidlo LED 27W, 2700lm, 4000K, IP44</t>
  </si>
  <si>
    <t>-842539319</t>
  </si>
  <si>
    <t>ES_01_034</t>
  </si>
  <si>
    <t>LED prachotěsné svítidlo 53W, 7700lm, opálový PC kryt, IP65</t>
  </si>
  <si>
    <t>-819042396</t>
  </si>
  <si>
    <t>ES_01_035</t>
  </si>
  <si>
    <t>Připojení VZT/vrata/EZS/osvětlení</t>
  </si>
  <si>
    <t>1638000354</t>
  </si>
  <si>
    <t>ES02</t>
  </si>
  <si>
    <t>Jímací vedení</t>
  </si>
  <si>
    <t>ES_02_001</t>
  </si>
  <si>
    <t>Jimací vodič AlMgSi 8mm</t>
  </si>
  <si>
    <t>-1059762163</t>
  </si>
  <si>
    <t>ES_02_002</t>
  </si>
  <si>
    <t>Jímač AlMgSi 1,5m vč. kotvení do hřebenu</t>
  </si>
  <si>
    <t>-556475267</t>
  </si>
  <si>
    <t>ES_02_003</t>
  </si>
  <si>
    <t>Jímač AlMgSi 0,5m vč. kotvení do hřebenu</t>
  </si>
  <si>
    <t>1827546380</t>
  </si>
  <si>
    <t>ES_02_004</t>
  </si>
  <si>
    <t>Podpěra vedení na střeše</t>
  </si>
  <si>
    <t>-2119142929</t>
  </si>
  <si>
    <t>ES_02_005</t>
  </si>
  <si>
    <t>Podpěra vedení do zdiva (zateplení)</t>
  </si>
  <si>
    <t>-371002441</t>
  </si>
  <si>
    <t>ES_02_006</t>
  </si>
  <si>
    <t>Svorka na okapové žlaby</t>
  </si>
  <si>
    <t>-1202884204</t>
  </si>
  <si>
    <t>ES_02_007</t>
  </si>
  <si>
    <t>Svorka křižová</t>
  </si>
  <si>
    <t>1058030830</t>
  </si>
  <si>
    <t>ES_02_008</t>
  </si>
  <si>
    <t>Svorka zkušební</t>
  </si>
  <si>
    <t>1352366443</t>
  </si>
  <si>
    <t>ES_02_009</t>
  </si>
  <si>
    <t>Ochranná trubka FeZn 2m</t>
  </si>
  <si>
    <t>1054975289</t>
  </si>
  <si>
    <t>ES_02_010</t>
  </si>
  <si>
    <t>Držák ochranné trubky do zdiva (zateplení)</t>
  </si>
  <si>
    <t>-317846594</t>
  </si>
  <si>
    <t>ES_02_011</t>
  </si>
  <si>
    <t>Označovací štítek</t>
  </si>
  <si>
    <t>223967785</t>
  </si>
  <si>
    <t>ES_02_013</t>
  </si>
  <si>
    <t>Pásek FeZn 30x4mm</t>
  </si>
  <si>
    <t>1752737389</t>
  </si>
  <si>
    <t>ES_02_014</t>
  </si>
  <si>
    <t>Drát FeZn 10mm</t>
  </si>
  <si>
    <t>921669642</t>
  </si>
  <si>
    <t>ES_02_015</t>
  </si>
  <si>
    <t>Svorka pro základový zemnič SR03 FeZn - pásek/drát</t>
  </si>
  <si>
    <t>868861951</t>
  </si>
  <si>
    <t>ES_02_016</t>
  </si>
  <si>
    <t>Svorka pro základový zemnič SR02 FeZn - pásek/pásek</t>
  </si>
  <si>
    <t>993568187</t>
  </si>
  <si>
    <t>ES_02_017</t>
  </si>
  <si>
    <t>Asfaltový nátěr</t>
  </si>
  <si>
    <t>1765641349</t>
  </si>
  <si>
    <t>ES03</t>
  </si>
  <si>
    <t>ES_03_001</t>
  </si>
  <si>
    <t>stavební přípomoce - sekání drážek, sekání kapes, sádrování, prostupy skrz zdi, atd.</t>
  </si>
  <si>
    <t>-1029618809</t>
  </si>
  <si>
    <t>ES_03_002</t>
  </si>
  <si>
    <t>Výškové práce (plošina do 6m)</t>
  </si>
  <si>
    <t>hod</t>
  </si>
  <si>
    <t>-540550466</t>
  </si>
  <si>
    <t>ES_03_003</t>
  </si>
  <si>
    <t>Revize</t>
  </si>
  <si>
    <t>1174601549</t>
  </si>
  <si>
    <t>ES_03_004</t>
  </si>
  <si>
    <t>Odzkoušení systému</t>
  </si>
  <si>
    <t>-1696538595</t>
  </si>
  <si>
    <t>ES_03_005</t>
  </si>
  <si>
    <t>Doprava a přesun materiálu</t>
  </si>
  <si>
    <t>1156534755</t>
  </si>
  <si>
    <t>ES_03_006</t>
  </si>
  <si>
    <t>Podružný materiál (svorky, hmoždinky, vruty, šrouby, apod.)</t>
  </si>
  <si>
    <t>-16680578</t>
  </si>
  <si>
    <t>ES_03_007</t>
  </si>
  <si>
    <t>Likvidace odpadu</t>
  </si>
  <si>
    <t>220919729</t>
  </si>
  <si>
    <t>18_082_0500 - Přípojky kanalizace</t>
  </si>
  <si>
    <t>982265374</t>
  </si>
  <si>
    <t>"D2.1-03,04"</t>
  </si>
  <si>
    <t>"povrchy, vč. odstranění a uvedení do původního stavu je ve stavení části"</t>
  </si>
  <si>
    <t>((2,35+1,2)/2-0,3)*7,4*0,9</t>
  </si>
  <si>
    <t>((1,9+1,2)/2-0,3)*3,9*0,6+1,2*0,6*2</t>
  </si>
  <si>
    <t>"ruční dokopy"-2</t>
  </si>
  <si>
    <t>1599573934</t>
  </si>
  <si>
    <t>-2139809097</t>
  </si>
  <si>
    <t>"odhad rozpočtáře - dokop u přípojky"2</t>
  </si>
  <si>
    <t>583002436</t>
  </si>
  <si>
    <t>-431657151</t>
  </si>
  <si>
    <t>((2,35+1,2)/2-0,3)*7,4</t>
  </si>
  <si>
    <t>((1,9+1,2)/2-0,3)*3,9</t>
  </si>
  <si>
    <t>95104765</t>
  </si>
  <si>
    <t>-1217127648</t>
  </si>
  <si>
    <t>((2,35+1,2)/2-1)*7,4*0,9</t>
  </si>
  <si>
    <t>((1,9+1,2)/2-1)*3,9*0,6</t>
  </si>
  <si>
    <t>1577464754</t>
  </si>
  <si>
    <t>12,189+2</t>
  </si>
  <si>
    <t>315098817</t>
  </si>
  <si>
    <t>-701647748</t>
  </si>
  <si>
    <t>-1934417832</t>
  </si>
  <si>
    <t>14,189*2</t>
  </si>
  <si>
    <t>1080494861</t>
  </si>
  <si>
    <t>((2,35+1,2)/2-0,3-0,1-0,15-0,3)*7,4*0,9</t>
  </si>
  <si>
    <t>((1,9+1,2)/2-0,3-0,1-0,15-0,3)*2,7</t>
  </si>
  <si>
    <t>1275837</t>
  </si>
  <si>
    <t>8,051*2</t>
  </si>
  <si>
    <t>-445500303</t>
  </si>
  <si>
    <t>"odhad" 0,5</t>
  </si>
  <si>
    <t>-1894852873</t>
  </si>
  <si>
    <t>(0,15+0,3)*7,4*0,9</t>
  </si>
  <si>
    <t>(0,15+0,3)*2,7*0,6+1,9*0,9*2-0,9*1,2*0,6</t>
  </si>
  <si>
    <t>"ručně" -0,5</t>
  </si>
  <si>
    <t>-2029036009</t>
  </si>
  <si>
    <t>6,398*2</t>
  </si>
  <si>
    <t>-535457994</t>
  </si>
  <si>
    <t>0,9*7,4*0,1</t>
  </si>
  <si>
    <t>0,1*3,9*0,6+0,1*0,6*2</t>
  </si>
  <si>
    <t>8_001</t>
  </si>
  <si>
    <t>D+M provedení napojení na stávající kanalizační šachtu, vč. prostupu, utěsnění, obetonování dle požadavků správce</t>
  </si>
  <si>
    <t>1503978833</t>
  </si>
  <si>
    <t>8_002</t>
  </si>
  <si>
    <t>D+M odlučovač ropných látek 1200x600x1010, vč. usazení, zajištění, případné obetonování, poklop 900x600x55, D400</t>
  </si>
  <si>
    <t>489692646</t>
  </si>
  <si>
    <t>871273121</t>
  </si>
  <si>
    <t>Montáž kanalizačního potrubí z plastů z tvrdého PVC těsněných gumovým kroužkem v otevřeném výkopu ve sklonu do 20 % DN 125</t>
  </si>
  <si>
    <t>-361794422</t>
  </si>
  <si>
    <t>1,7</t>
  </si>
  <si>
    <t>28611126</t>
  </si>
  <si>
    <t>trubka kanalizační PVC DN 125x1000 mm SN4</t>
  </si>
  <si>
    <t>-13002789</t>
  </si>
  <si>
    <t>871313121</t>
  </si>
  <si>
    <t>Montáž kanalizačního potrubí z plastů z tvrdého PVC těsněných gumovým kroužkem v otevřeném výkopu ve sklonu do 20 % DN 160</t>
  </si>
  <si>
    <t>-621937073</t>
  </si>
  <si>
    <t>2,5+5,7</t>
  </si>
  <si>
    <t>28611131</t>
  </si>
  <si>
    <t>trubka kanalizační PVC DN 160x1000 mm SN4</t>
  </si>
  <si>
    <t>1752649514</t>
  </si>
  <si>
    <t>28611132</t>
  </si>
  <si>
    <t>trubka kanalizační PVC DN 160x2000 mm SN4</t>
  </si>
  <si>
    <t>509581733</t>
  </si>
  <si>
    <t>877315211</t>
  </si>
  <si>
    <t>Montáž tvarovek na kanalizačním potrubí z trub z plastu z tvrdého PVC nebo z polypropylenu v otevřeném výkopu jednoosých DN 150</t>
  </si>
  <si>
    <t>1883158810</t>
  </si>
  <si>
    <t>28611356</t>
  </si>
  <si>
    <t>koleno kanalizační PVC KG 125x45°</t>
  </si>
  <si>
    <t>-1218912102</t>
  </si>
  <si>
    <t>892351111</t>
  </si>
  <si>
    <t>Tlakové zkoušky vodou na potrubí DN 150 nebo 200</t>
  </si>
  <si>
    <t>-880875231</t>
  </si>
  <si>
    <t>7,4+3,9</t>
  </si>
  <si>
    <t>892372111</t>
  </si>
  <si>
    <t>Tlakové zkoušky vodou zabezpečení konců potrubí při tlakových zkouškách DN do 300</t>
  </si>
  <si>
    <t>-224196540</t>
  </si>
  <si>
    <t>894811145</t>
  </si>
  <si>
    <t>Revizní šachta z tvrdého PVC v otevřeném výkopu typ přímý (DN šachty/DN trubního vedení) DN 400/160, odolnost vnějšímu tlaku 40 t, hloubka od 1860 do 2230 mm</t>
  </si>
  <si>
    <t>127686105</t>
  </si>
  <si>
    <t>894812163</t>
  </si>
  <si>
    <t>Revizní a čistící šachta z polypropylenu PP pro hladké trouby DN 315 poklop litinový (pro zatížení) plný do teleskopické trubky (40 t)</t>
  </si>
  <si>
    <t>-675879447</t>
  </si>
  <si>
    <t>1972916891</t>
  </si>
  <si>
    <t>7,4</t>
  </si>
  <si>
    <t>3,9-1,2</t>
  </si>
  <si>
    <t>1056652677</t>
  </si>
  <si>
    <t>18_082_0600 - Ostatní náklady</t>
  </si>
  <si>
    <t>OST - Ostatní</t>
  </si>
  <si>
    <t>OST</t>
  </si>
  <si>
    <t>001/01a</t>
  </si>
  <si>
    <t>VRN - zařízení staveniště, ostatní náklady stavby, hlášení, opatření zajištění</t>
  </si>
  <si>
    <t>-144541530</t>
  </si>
  <si>
    <t>001/01b</t>
  </si>
  <si>
    <t>VRN - osazení měřičů vody a elektřiny, náklady na energie a zdroje</t>
  </si>
  <si>
    <t>1292819851</t>
  </si>
  <si>
    <t>001/01c</t>
  </si>
  <si>
    <t>VRN - dokumentace skutečného provedení stavu ( „DSPS“) ve 4 vyhotoveních (3x tisk + 1x dig. forma)</t>
  </si>
  <si>
    <t>261483660</t>
  </si>
  <si>
    <t>001/01d</t>
  </si>
  <si>
    <t>VRN - provédení úklid stavby a dotčeného okolí, provédení likvidaci zařízení staveniště do jednoho týdne od ukončení činností</t>
  </si>
  <si>
    <t>19514787</t>
  </si>
  <si>
    <t>001/01e</t>
  </si>
  <si>
    <t>VRN - mimostaveništní doprava</t>
  </si>
  <si>
    <t>319479309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</si>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</sst>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/>
      <c r="BS2" s="23" t="s">
        <v>8</v>
      </c>
      <c r="BT2" s="23" t="s">
        <v>9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ht="36.96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ht="14.4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" t="s">
        <v>16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0"/>
      <c r="BE5" s="35" t="s">
        <v>17</v>
      </c>
      <c r="BS5" s="23" t="s">
        <v>8</v>
      </c>
    </row>
    <row r="6" ht="36.96" customHeight="1">
      <c r="B6" s="27"/>
      <c r="C6" s="28"/>
      <c r="D6" s="36" t="s">
        <v>18</v>
      </c>
      <c r="E6" s="28"/>
      <c r="F6" s="28"/>
      <c r="G6" s="28"/>
      <c r="H6" s="28"/>
      <c r="I6" s="28"/>
      <c r="J6" s="28"/>
      <c r="K6" s="37" t="s">
        <v>19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0"/>
      <c r="BE6" s="38"/>
      <c r="BS6" s="23" t="s">
        <v>8</v>
      </c>
    </row>
    <row r="7" ht="14.4" customHeight="1">
      <c r="B7" s="27"/>
      <c r="C7" s="28"/>
      <c r="D7" s="39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9" t="s">
        <v>22</v>
      </c>
      <c r="AL7" s="28"/>
      <c r="AM7" s="28"/>
      <c r="AN7" s="34" t="s">
        <v>21</v>
      </c>
      <c r="AO7" s="28"/>
      <c r="AP7" s="28"/>
      <c r="AQ7" s="30"/>
      <c r="BE7" s="38"/>
      <c r="BS7" s="23" t="s">
        <v>8</v>
      </c>
    </row>
    <row r="8" ht="14.4" customHeight="1">
      <c r="B8" s="27"/>
      <c r="C8" s="28"/>
      <c r="D8" s="39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9" t="s">
        <v>25</v>
      </c>
      <c r="AL8" s="28"/>
      <c r="AM8" s="28"/>
      <c r="AN8" s="40" t="s">
        <v>26</v>
      </c>
      <c r="AO8" s="28"/>
      <c r="AP8" s="28"/>
      <c r="AQ8" s="30"/>
      <c r="BE8" s="38"/>
      <c r="BS8" s="23" t="s">
        <v>8</v>
      </c>
    </row>
    <row r="9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8"/>
      <c r="BS9" s="23" t="s">
        <v>8</v>
      </c>
    </row>
    <row r="10" ht="14.4" customHeight="1">
      <c r="B10" s="27"/>
      <c r="C10" s="28"/>
      <c r="D10" s="39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9" t="s">
        <v>28</v>
      </c>
      <c r="AL10" s="28"/>
      <c r="AM10" s="28"/>
      <c r="AN10" s="34" t="s">
        <v>21</v>
      </c>
      <c r="AO10" s="28"/>
      <c r="AP10" s="28"/>
      <c r="AQ10" s="30"/>
      <c r="BE10" s="38"/>
      <c r="BS10" s="23" t="s">
        <v>8</v>
      </c>
    </row>
    <row r="11" ht="18.48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 t="s">
        <v>30</v>
      </c>
      <c r="AL11" s="28"/>
      <c r="AM11" s="28"/>
      <c r="AN11" s="34" t="s">
        <v>21</v>
      </c>
      <c r="AO11" s="28"/>
      <c r="AP11" s="28"/>
      <c r="AQ11" s="30"/>
      <c r="BE11" s="38"/>
      <c r="BS11" s="23" t="s">
        <v>8</v>
      </c>
    </row>
    <row r="12" ht="6.96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8"/>
      <c r="BS12" s="23" t="s">
        <v>8</v>
      </c>
    </row>
    <row r="13" ht="14.4" customHeight="1">
      <c r="B13" s="27"/>
      <c r="C13" s="28"/>
      <c r="D13" s="39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9" t="s">
        <v>28</v>
      </c>
      <c r="AL13" s="28"/>
      <c r="AM13" s="28"/>
      <c r="AN13" s="41" t="s">
        <v>32</v>
      </c>
      <c r="AO13" s="28"/>
      <c r="AP13" s="28"/>
      <c r="AQ13" s="30"/>
      <c r="BE13" s="38"/>
      <c r="BS13" s="23" t="s">
        <v>8</v>
      </c>
    </row>
    <row r="14">
      <c r="B14" s="27"/>
      <c r="C14" s="28"/>
      <c r="D14" s="28"/>
      <c r="E14" s="41" t="s">
        <v>32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30</v>
      </c>
      <c r="AL14" s="28"/>
      <c r="AM14" s="28"/>
      <c r="AN14" s="41" t="s">
        <v>32</v>
      </c>
      <c r="AO14" s="28"/>
      <c r="AP14" s="28"/>
      <c r="AQ14" s="30"/>
      <c r="BE14" s="38"/>
      <c r="BS14" s="23" t="s">
        <v>8</v>
      </c>
    </row>
    <row r="15" ht="6.96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8"/>
      <c r="BS15" s="23" t="s">
        <v>6</v>
      </c>
    </row>
    <row r="16" ht="14.4" customHeight="1">
      <c r="B16" s="27"/>
      <c r="C16" s="28"/>
      <c r="D16" s="39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9" t="s">
        <v>28</v>
      </c>
      <c r="AL16" s="28"/>
      <c r="AM16" s="28"/>
      <c r="AN16" s="34" t="s">
        <v>21</v>
      </c>
      <c r="AO16" s="28"/>
      <c r="AP16" s="28"/>
      <c r="AQ16" s="30"/>
      <c r="BE16" s="38"/>
      <c r="BS16" s="23" t="s">
        <v>6</v>
      </c>
    </row>
    <row r="17" ht="18.48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9" t="s">
        <v>30</v>
      </c>
      <c r="AL17" s="28"/>
      <c r="AM17" s="28"/>
      <c r="AN17" s="34" t="s">
        <v>21</v>
      </c>
      <c r="AO17" s="28"/>
      <c r="AP17" s="28"/>
      <c r="AQ17" s="30"/>
      <c r="BE17" s="38"/>
      <c r="BS17" s="23" t="s">
        <v>35</v>
      </c>
    </row>
    <row r="18" ht="6.96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8"/>
      <c r="BS18" s="23" t="s">
        <v>8</v>
      </c>
    </row>
    <row r="19" ht="14.4" customHeight="1">
      <c r="B19" s="27"/>
      <c r="C19" s="28"/>
      <c r="D19" s="39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8"/>
      <c r="BS19" s="23" t="s">
        <v>8</v>
      </c>
    </row>
    <row r="20" ht="57" customHeight="1">
      <c r="B20" s="27"/>
      <c r="C20" s="28"/>
      <c r="D20" s="28"/>
      <c r="E20" s="43" t="s">
        <v>37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28"/>
      <c r="AP20" s="28"/>
      <c r="AQ20" s="30"/>
      <c r="BE20" s="38"/>
      <c r="BS20" s="23" t="s">
        <v>6</v>
      </c>
    </row>
    <row r="21" ht="6.96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8"/>
    </row>
    <row r="22" ht="6.96" customHeight="1">
      <c r="B22" s="27"/>
      <c r="C22" s="2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28"/>
      <c r="AQ22" s="30"/>
      <c r="BE22" s="38"/>
    </row>
    <row r="23" s="1" customFormat="1" ht="25.92" customHeight="1">
      <c r="B23" s="45"/>
      <c r="C23" s="46"/>
      <c r="D23" s="47" t="s">
        <v>38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>
        <f>ROUND(AG51,2)</f>
        <v>0</v>
      </c>
      <c r="AL23" s="48"/>
      <c r="AM23" s="48"/>
      <c r="AN23" s="48"/>
      <c r="AO23" s="48"/>
      <c r="AP23" s="46"/>
      <c r="AQ23" s="50"/>
      <c r="BE23" s="38"/>
    </row>
    <row r="24" s="1" customFormat="1" ht="6.96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50"/>
      <c r="BE24" s="38"/>
    </row>
    <row r="25" s="1" customForma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51" t="s">
        <v>39</v>
      </c>
      <c r="M25" s="51"/>
      <c r="N25" s="51"/>
      <c r="O25" s="51"/>
      <c r="P25" s="46"/>
      <c r="Q25" s="46"/>
      <c r="R25" s="46"/>
      <c r="S25" s="46"/>
      <c r="T25" s="46"/>
      <c r="U25" s="46"/>
      <c r="V25" s="46"/>
      <c r="W25" s="51" t="s">
        <v>40</v>
      </c>
      <c r="X25" s="51"/>
      <c r="Y25" s="51"/>
      <c r="Z25" s="51"/>
      <c r="AA25" s="51"/>
      <c r="AB25" s="51"/>
      <c r="AC25" s="51"/>
      <c r="AD25" s="51"/>
      <c r="AE25" s="51"/>
      <c r="AF25" s="46"/>
      <c r="AG25" s="46"/>
      <c r="AH25" s="46"/>
      <c r="AI25" s="46"/>
      <c r="AJ25" s="46"/>
      <c r="AK25" s="51" t="s">
        <v>41</v>
      </c>
      <c r="AL25" s="51"/>
      <c r="AM25" s="51"/>
      <c r="AN25" s="51"/>
      <c r="AO25" s="51"/>
      <c r="AP25" s="46"/>
      <c r="AQ25" s="50"/>
      <c r="BE25" s="38"/>
    </row>
    <row r="26" s="2" customFormat="1" ht="14.4" customHeight="1">
      <c r="B26" s="52"/>
      <c r="C26" s="53"/>
      <c r="D26" s="54" t="s">
        <v>42</v>
      </c>
      <c r="E26" s="53"/>
      <c r="F26" s="54" t="s">
        <v>43</v>
      </c>
      <c r="G26" s="53"/>
      <c r="H26" s="53"/>
      <c r="I26" s="53"/>
      <c r="J26" s="53"/>
      <c r="K26" s="53"/>
      <c r="L26" s="55">
        <v>0.20999999999999999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6">
        <f>ROUND(AZ51,2)</f>
        <v>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6">
        <f>ROUND(AV51,2)</f>
        <v>0</v>
      </c>
      <c r="AL26" s="53"/>
      <c r="AM26" s="53"/>
      <c r="AN26" s="53"/>
      <c r="AO26" s="53"/>
      <c r="AP26" s="53"/>
      <c r="AQ26" s="57"/>
      <c r="BE26" s="38"/>
    </row>
    <row r="27" s="2" customFormat="1" ht="14.4" customHeight="1">
      <c r="B27" s="52"/>
      <c r="C27" s="53"/>
      <c r="D27" s="53"/>
      <c r="E27" s="53"/>
      <c r="F27" s="54" t="s">
        <v>44</v>
      </c>
      <c r="G27" s="53"/>
      <c r="H27" s="53"/>
      <c r="I27" s="53"/>
      <c r="J27" s="53"/>
      <c r="K27" s="53"/>
      <c r="L27" s="55">
        <v>0.14999999999999999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6">
        <f>ROUND(BA51,2)</f>
        <v>0</v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6">
        <f>ROUND(AW51,2)</f>
        <v>0</v>
      </c>
      <c r="AL27" s="53"/>
      <c r="AM27" s="53"/>
      <c r="AN27" s="53"/>
      <c r="AO27" s="53"/>
      <c r="AP27" s="53"/>
      <c r="AQ27" s="57"/>
      <c r="BE27" s="38"/>
    </row>
    <row r="28" hidden="1" s="2" customFormat="1" ht="14.4" customHeight="1">
      <c r="B28" s="52"/>
      <c r="C28" s="53"/>
      <c r="D28" s="53"/>
      <c r="E28" s="53"/>
      <c r="F28" s="54" t="s">
        <v>45</v>
      </c>
      <c r="G28" s="53"/>
      <c r="H28" s="53"/>
      <c r="I28" s="53"/>
      <c r="J28" s="53"/>
      <c r="K28" s="53"/>
      <c r="L28" s="55">
        <v>0.20999999999999999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6">
        <f>ROUND(BB51,2)</f>
        <v>0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6">
        <v>0</v>
      </c>
      <c r="AL28" s="53"/>
      <c r="AM28" s="53"/>
      <c r="AN28" s="53"/>
      <c r="AO28" s="53"/>
      <c r="AP28" s="53"/>
      <c r="AQ28" s="57"/>
      <c r="BE28" s="38"/>
    </row>
    <row r="29" hidden="1" s="2" customFormat="1" ht="14.4" customHeight="1">
      <c r="B29" s="52"/>
      <c r="C29" s="53"/>
      <c r="D29" s="53"/>
      <c r="E29" s="53"/>
      <c r="F29" s="54" t="s">
        <v>46</v>
      </c>
      <c r="G29" s="53"/>
      <c r="H29" s="53"/>
      <c r="I29" s="53"/>
      <c r="J29" s="53"/>
      <c r="K29" s="53"/>
      <c r="L29" s="55">
        <v>0.14999999999999999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6">
        <f>ROUND(BC51,2)</f>
        <v>0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6">
        <v>0</v>
      </c>
      <c r="AL29" s="53"/>
      <c r="AM29" s="53"/>
      <c r="AN29" s="53"/>
      <c r="AO29" s="53"/>
      <c r="AP29" s="53"/>
      <c r="AQ29" s="57"/>
      <c r="BE29" s="38"/>
    </row>
    <row r="30" hidden="1" s="2" customFormat="1" ht="14.4" customHeight="1">
      <c r="B30" s="52"/>
      <c r="C30" s="53"/>
      <c r="D30" s="53"/>
      <c r="E30" s="53"/>
      <c r="F30" s="54" t="s">
        <v>47</v>
      </c>
      <c r="G30" s="53"/>
      <c r="H30" s="53"/>
      <c r="I30" s="53"/>
      <c r="J30" s="53"/>
      <c r="K30" s="53"/>
      <c r="L30" s="55">
        <v>0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6">
        <f>ROUND(BD51,2)</f>
        <v>0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6">
        <v>0</v>
      </c>
      <c r="AL30" s="53"/>
      <c r="AM30" s="53"/>
      <c r="AN30" s="53"/>
      <c r="AO30" s="53"/>
      <c r="AP30" s="53"/>
      <c r="AQ30" s="57"/>
      <c r="BE30" s="38"/>
    </row>
    <row r="31" s="1" customFormat="1" ht="6.96" customHeigh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50"/>
      <c r="BE31" s="38"/>
    </row>
    <row r="32" s="1" customFormat="1" ht="25.92" customHeight="1">
      <c r="B32" s="45"/>
      <c r="C32" s="58"/>
      <c r="D32" s="59" t="s">
        <v>48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 t="s">
        <v>49</v>
      </c>
      <c r="U32" s="60"/>
      <c r="V32" s="60"/>
      <c r="W32" s="60"/>
      <c r="X32" s="62" t="s">
        <v>50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3">
        <f>SUM(AK23:AK30)</f>
        <v>0</v>
      </c>
      <c r="AL32" s="60"/>
      <c r="AM32" s="60"/>
      <c r="AN32" s="60"/>
      <c r="AO32" s="64"/>
      <c r="AP32" s="58"/>
      <c r="AQ32" s="65"/>
      <c r="BE32" s="38"/>
    </row>
    <row r="33" s="1" customFormat="1" ht="6.96" customHeight="1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50"/>
    </row>
    <row r="34" s="1" customFormat="1" ht="6.96" customHeigh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/>
    </row>
    <row r="38" s="1" customFormat="1" ht="6.96" customHeight="1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1"/>
    </row>
    <row r="39" s="1" customFormat="1" ht="36.96" customHeight="1">
      <c r="B39" s="45"/>
      <c r="C39" s="72" t="s">
        <v>51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1"/>
    </row>
    <row r="40" s="1" customFormat="1" ht="6.96" customHeight="1">
      <c r="B40" s="4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1"/>
    </row>
    <row r="41" s="3" customFormat="1" ht="14.4" customHeight="1">
      <c r="B41" s="74"/>
      <c r="C41" s="75" t="s">
        <v>15</v>
      </c>
      <c r="D41" s="76"/>
      <c r="E41" s="76"/>
      <c r="F41" s="76"/>
      <c r="G41" s="76"/>
      <c r="H41" s="76"/>
      <c r="I41" s="76"/>
      <c r="J41" s="76"/>
      <c r="K41" s="76"/>
      <c r="L41" s="76" t="str">
        <f>K5</f>
        <v>18_082_0000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7"/>
    </row>
    <row r="42" s="4" customFormat="1" ht="36.96" customHeight="1">
      <c r="B42" s="78"/>
      <c r="C42" s="79" t="s">
        <v>18</v>
      </c>
      <c r="D42" s="80"/>
      <c r="E42" s="80"/>
      <c r="F42" s="80"/>
      <c r="G42" s="80"/>
      <c r="H42" s="80"/>
      <c r="I42" s="80"/>
      <c r="J42" s="80"/>
      <c r="K42" s="80"/>
      <c r="L42" s="81" t="str">
        <f>K6</f>
        <v>Garáž, dílna obce Všelibice p.p.č. 831/5, k.ú. Všelibice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2"/>
    </row>
    <row r="43" s="1" customFormat="1" ht="6.96" customHeight="1">
      <c r="B43" s="4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1"/>
    </row>
    <row r="44" s="1" customFormat="1">
      <c r="B44" s="45"/>
      <c r="C44" s="75" t="s">
        <v>23</v>
      </c>
      <c r="D44" s="73"/>
      <c r="E44" s="73"/>
      <c r="F44" s="73"/>
      <c r="G44" s="73"/>
      <c r="H44" s="73"/>
      <c r="I44" s="73"/>
      <c r="J44" s="73"/>
      <c r="K44" s="73"/>
      <c r="L44" s="83" t="str">
        <f>IF(K8="","",K8)</f>
        <v>p.p.č. 831/5, k.ú. Všelibice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5" t="s">
        <v>25</v>
      </c>
      <c r="AJ44" s="73"/>
      <c r="AK44" s="73"/>
      <c r="AL44" s="73"/>
      <c r="AM44" s="84" t="str">
        <f>IF(AN8= "","",AN8)</f>
        <v>12. 2. 2019</v>
      </c>
      <c r="AN44" s="84"/>
      <c r="AO44" s="73"/>
      <c r="AP44" s="73"/>
      <c r="AQ44" s="73"/>
      <c r="AR44" s="71"/>
    </row>
    <row r="45" s="1" customFormat="1" ht="6.96" customHeight="1">
      <c r="B45" s="4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1"/>
    </row>
    <row r="46" s="1" customFormat="1">
      <c r="B46" s="45"/>
      <c r="C46" s="75" t="s">
        <v>27</v>
      </c>
      <c r="D46" s="73"/>
      <c r="E46" s="73"/>
      <c r="F46" s="73"/>
      <c r="G46" s="73"/>
      <c r="H46" s="73"/>
      <c r="I46" s="73"/>
      <c r="J46" s="73"/>
      <c r="K46" s="73"/>
      <c r="L46" s="76" t="str">
        <f>IF(E11= "","",E11)</f>
        <v>Obec Všelibice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5" t="s">
        <v>33</v>
      </c>
      <c r="AJ46" s="73"/>
      <c r="AK46" s="73"/>
      <c r="AL46" s="73"/>
      <c r="AM46" s="76" t="str">
        <f>IF(E17="","",E17)</f>
        <v>Ing.R.Hladký</v>
      </c>
      <c r="AN46" s="76"/>
      <c r="AO46" s="76"/>
      <c r="AP46" s="76"/>
      <c r="AQ46" s="73"/>
      <c r="AR46" s="71"/>
      <c r="AS46" s="85" t="s">
        <v>52</v>
      </c>
      <c r="AT46" s="86"/>
      <c r="AU46" s="87"/>
      <c r="AV46" s="87"/>
      <c r="AW46" s="87"/>
      <c r="AX46" s="87"/>
      <c r="AY46" s="87"/>
      <c r="AZ46" s="87"/>
      <c r="BA46" s="87"/>
      <c r="BB46" s="87"/>
      <c r="BC46" s="87"/>
      <c r="BD46" s="88"/>
    </row>
    <row r="47" s="1" customFormat="1">
      <c r="B47" s="45"/>
      <c r="C47" s="75" t="s">
        <v>31</v>
      </c>
      <c r="D47" s="73"/>
      <c r="E47" s="73"/>
      <c r="F47" s="73"/>
      <c r="G47" s="73"/>
      <c r="H47" s="73"/>
      <c r="I47" s="73"/>
      <c r="J47" s="73"/>
      <c r="K47" s="73"/>
      <c r="L47" s="76" t="str">
        <f>IF(E14= "Vyplň údaj","",E14)</f>
        <v/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1"/>
      <c r="AS47" s="89"/>
      <c r="AT47" s="90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="1" customFormat="1" ht="10.8" customHeight="1">
      <c r="B48" s="4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1"/>
      <c r="AS48" s="93"/>
      <c r="AT48" s="54"/>
      <c r="AU48" s="46"/>
      <c r="AV48" s="46"/>
      <c r="AW48" s="46"/>
      <c r="AX48" s="46"/>
      <c r="AY48" s="46"/>
      <c r="AZ48" s="46"/>
      <c r="BA48" s="46"/>
      <c r="BB48" s="46"/>
      <c r="BC48" s="46"/>
      <c r="BD48" s="94"/>
    </row>
    <row r="49" s="1" customFormat="1" ht="29.28" customHeight="1">
      <c r="B49" s="45"/>
      <c r="C49" s="95" t="s">
        <v>53</v>
      </c>
      <c r="D49" s="96"/>
      <c r="E49" s="96"/>
      <c r="F49" s="96"/>
      <c r="G49" s="96"/>
      <c r="H49" s="97"/>
      <c r="I49" s="98" t="s">
        <v>54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9" t="s">
        <v>55</v>
      </c>
      <c r="AH49" s="96"/>
      <c r="AI49" s="96"/>
      <c r="AJ49" s="96"/>
      <c r="AK49" s="96"/>
      <c r="AL49" s="96"/>
      <c r="AM49" s="96"/>
      <c r="AN49" s="98" t="s">
        <v>56</v>
      </c>
      <c r="AO49" s="96"/>
      <c r="AP49" s="96"/>
      <c r="AQ49" s="100" t="s">
        <v>57</v>
      </c>
      <c r="AR49" s="71"/>
      <c r="AS49" s="101" t="s">
        <v>58</v>
      </c>
      <c r="AT49" s="102" t="s">
        <v>59</v>
      </c>
      <c r="AU49" s="102" t="s">
        <v>60</v>
      </c>
      <c r="AV49" s="102" t="s">
        <v>61</v>
      </c>
      <c r="AW49" s="102" t="s">
        <v>62</v>
      </c>
      <c r="AX49" s="102" t="s">
        <v>63</v>
      </c>
      <c r="AY49" s="102" t="s">
        <v>64</v>
      </c>
      <c r="AZ49" s="102" t="s">
        <v>65</v>
      </c>
      <c r="BA49" s="102" t="s">
        <v>66</v>
      </c>
      <c r="BB49" s="102" t="s">
        <v>67</v>
      </c>
      <c r="BC49" s="102" t="s">
        <v>68</v>
      </c>
      <c r="BD49" s="103" t="s">
        <v>69</v>
      </c>
    </row>
    <row r="50" s="1" customFormat="1" ht="10.8" customHeight="1">
      <c r="B50" s="4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1"/>
      <c r="AS50" s="104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="4" customFormat="1" ht="32.4" customHeight="1">
      <c r="B51" s="78"/>
      <c r="C51" s="107" t="s">
        <v>70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>
        <f>ROUND(SUM(AG52:AG57),2)</f>
        <v>0</v>
      </c>
      <c r="AH51" s="109"/>
      <c r="AI51" s="109"/>
      <c r="AJ51" s="109"/>
      <c r="AK51" s="109"/>
      <c r="AL51" s="109"/>
      <c r="AM51" s="109"/>
      <c r="AN51" s="110">
        <f>SUM(AG51,AT51)</f>
        <v>0</v>
      </c>
      <c r="AO51" s="110"/>
      <c r="AP51" s="110"/>
      <c r="AQ51" s="111" t="s">
        <v>21</v>
      </c>
      <c r="AR51" s="82"/>
      <c r="AS51" s="112">
        <f>ROUND(SUM(AS52:AS57),2)</f>
        <v>0</v>
      </c>
      <c r="AT51" s="113">
        <f>ROUND(SUM(AV51:AW51),2)</f>
        <v>0</v>
      </c>
      <c r="AU51" s="114">
        <f>ROUND(SUM(AU52:AU57),5)</f>
        <v>0</v>
      </c>
      <c r="AV51" s="113">
        <f>ROUND(AZ51*L26,2)</f>
        <v>0</v>
      </c>
      <c r="AW51" s="113">
        <f>ROUND(BA51*L27,2)</f>
        <v>0</v>
      </c>
      <c r="AX51" s="113">
        <f>ROUND(BB51*L26,2)</f>
        <v>0</v>
      </c>
      <c r="AY51" s="113">
        <f>ROUND(BC51*L27,2)</f>
        <v>0</v>
      </c>
      <c r="AZ51" s="113">
        <f>ROUND(SUM(AZ52:AZ57),2)</f>
        <v>0</v>
      </c>
      <c r="BA51" s="113">
        <f>ROUND(SUM(BA52:BA57),2)</f>
        <v>0</v>
      </c>
      <c r="BB51" s="113">
        <f>ROUND(SUM(BB52:BB57),2)</f>
        <v>0</v>
      </c>
      <c r="BC51" s="113">
        <f>ROUND(SUM(BC52:BC57),2)</f>
        <v>0</v>
      </c>
      <c r="BD51" s="115">
        <f>ROUND(SUM(BD52:BD57),2)</f>
        <v>0</v>
      </c>
      <c r="BS51" s="116" t="s">
        <v>71</v>
      </c>
      <c r="BT51" s="116" t="s">
        <v>72</v>
      </c>
      <c r="BU51" s="117" t="s">
        <v>73</v>
      </c>
      <c r="BV51" s="116" t="s">
        <v>74</v>
      </c>
      <c r="BW51" s="116" t="s">
        <v>7</v>
      </c>
      <c r="BX51" s="116" t="s">
        <v>75</v>
      </c>
      <c r="CL51" s="116" t="s">
        <v>21</v>
      </c>
    </row>
    <row r="52" s="5" customFormat="1" ht="31.5" customHeight="1">
      <c r="A52" s="118" t="s">
        <v>76</v>
      </c>
      <c r="B52" s="119"/>
      <c r="C52" s="120"/>
      <c r="D52" s="121" t="s">
        <v>77</v>
      </c>
      <c r="E52" s="121"/>
      <c r="F52" s="121"/>
      <c r="G52" s="121"/>
      <c r="H52" s="121"/>
      <c r="I52" s="122"/>
      <c r="J52" s="121" t="s">
        <v>78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'18_082_0100 - Stavební část'!J27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79</v>
      </c>
      <c r="AR52" s="125"/>
      <c r="AS52" s="126">
        <v>0</v>
      </c>
      <c r="AT52" s="127">
        <f>ROUND(SUM(AV52:AW52),2)</f>
        <v>0</v>
      </c>
      <c r="AU52" s="128">
        <f>'18_082_0100 - Stavební část'!P99</f>
        <v>0</v>
      </c>
      <c r="AV52" s="127">
        <f>'18_082_0100 - Stavební část'!J30</f>
        <v>0</v>
      </c>
      <c r="AW52" s="127">
        <f>'18_082_0100 - Stavební část'!J31</f>
        <v>0</v>
      </c>
      <c r="AX52" s="127">
        <f>'18_082_0100 - Stavební část'!J32</f>
        <v>0</v>
      </c>
      <c r="AY52" s="127">
        <f>'18_082_0100 - Stavební část'!J33</f>
        <v>0</v>
      </c>
      <c r="AZ52" s="127">
        <f>'18_082_0100 - Stavební část'!F30</f>
        <v>0</v>
      </c>
      <c r="BA52" s="127">
        <f>'18_082_0100 - Stavební část'!F31</f>
        <v>0</v>
      </c>
      <c r="BB52" s="127">
        <f>'18_082_0100 - Stavební část'!F32</f>
        <v>0</v>
      </c>
      <c r="BC52" s="127">
        <f>'18_082_0100 - Stavební část'!F33</f>
        <v>0</v>
      </c>
      <c r="BD52" s="129">
        <f>'18_082_0100 - Stavební část'!F34</f>
        <v>0</v>
      </c>
      <c r="BT52" s="130" t="s">
        <v>80</v>
      </c>
      <c r="BV52" s="130" t="s">
        <v>74</v>
      </c>
      <c r="BW52" s="130" t="s">
        <v>81</v>
      </c>
      <c r="BX52" s="130" t="s">
        <v>7</v>
      </c>
      <c r="CL52" s="130" t="s">
        <v>21</v>
      </c>
      <c r="CM52" s="130" t="s">
        <v>82</v>
      </c>
    </row>
    <row r="53" s="5" customFormat="1" ht="31.5" customHeight="1">
      <c r="A53" s="118" t="s">
        <v>76</v>
      </c>
      <c r="B53" s="119"/>
      <c r="C53" s="120"/>
      <c r="D53" s="121" t="s">
        <v>83</v>
      </c>
      <c r="E53" s="121"/>
      <c r="F53" s="121"/>
      <c r="G53" s="121"/>
      <c r="H53" s="121"/>
      <c r="I53" s="122"/>
      <c r="J53" s="121" t="s">
        <v>84</v>
      </c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3">
        <f>'18_082_0200 - ZTI'!J27</f>
        <v>0</v>
      </c>
      <c r="AH53" s="122"/>
      <c r="AI53" s="122"/>
      <c r="AJ53" s="122"/>
      <c r="AK53" s="122"/>
      <c r="AL53" s="122"/>
      <c r="AM53" s="122"/>
      <c r="AN53" s="123">
        <f>SUM(AG53,AT53)</f>
        <v>0</v>
      </c>
      <c r="AO53" s="122"/>
      <c r="AP53" s="122"/>
      <c r="AQ53" s="124" t="s">
        <v>79</v>
      </c>
      <c r="AR53" s="125"/>
      <c r="AS53" s="126">
        <v>0</v>
      </c>
      <c r="AT53" s="127">
        <f>ROUND(SUM(AV53:AW53),2)</f>
        <v>0</v>
      </c>
      <c r="AU53" s="128">
        <f>'18_082_0200 - ZTI'!P88</f>
        <v>0</v>
      </c>
      <c r="AV53" s="127">
        <f>'18_082_0200 - ZTI'!J30</f>
        <v>0</v>
      </c>
      <c r="AW53" s="127">
        <f>'18_082_0200 - ZTI'!J31</f>
        <v>0</v>
      </c>
      <c r="AX53" s="127">
        <f>'18_082_0200 - ZTI'!J32</f>
        <v>0</v>
      </c>
      <c r="AY53" s="127">
        <f>'18_082_0200 - ZTI'!J33</f>
        <v>0</v>
      </c>
      <c r="AZ53" s="127">
        <f>'18_082_0200 - ZTI'!F30</f>
        <v>0</v>
      </c>
      <c r="BA53" s="127">
        <f>'18_082_0200 - ZTI'!F31</f>
        <v>0</v>
      </c>
      <c r="BB53" s="127">
        <f>'18_082_0200 - ZTI'!F32</f>
        <v>0</v>
      </c>
      <c r="BC53" s="127">
        <f>'18_082_0200 - ZTI'!F33</f>
        <v>0</v>
      </c>
      <c r="BD53" s="129">
        <f>'18_082_0200 - ZTI'!F34</f>
        <v>0</v>
      </c>
      <c r="BT53" s="130" t="s">
        <v>80</v>
      </c>
      <c r="BV53" s="130" t="s">
        <v>74</v>
      </c>
      <c r="BW53" s="130" t="s">
        <v>85</v>
      </c>
      <c r="BX53" s="130" t="s">
        <v>7</v>
      </c>
      <c r="CL53" s="130" t="s">
        <v>21</v>
      </c>
      <c r="CM53" s="130" t="s">
        <v>82</v>
      </c>
    </row>
    <row r="54" s="5" customFormat="1" ht="31.5" customHeight="1">
      <c r="A54" s="118" t="s">
        <v>76</v>
      </c>
      <c r="B54" s="119"/>
      <c r="C54" s="120"/>
      <c r="D54" s="121" t="s">
        <v>86</v>
      </c>
      <c r="E54" s="121"/>
      <c r="F54" s="121"/>
      <c r="G54" s="121"/>
      <c r="H54" s="121"/>
      <c r="I54" s="122"/>
      <c r="J54" s="121" t="s">
        <v>87</v>
      </c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3">
        <f>'18_082_0300 - UT'!J27</f>
        <v>0</v>
      </c>
      <c r="AH54" s="122"/>
      <c r="AI54" s="122"/>
      <c r="AJ54" s="122"/>
      <c r="AK54" s="122"/>
      <c r="AL54" s="122"/>
      <c r="AM54" s="122"/>
      <c r="AN54" s="123">
        <f>SUM(AG54,AT54)</f>
        <v>0</v>
      </c>
      <c r="AO54" s="122"/>
      <c r="AP54" s="122"/>
      <c r="AQ54" s="124" t="s">
        <v>79</v>
      </c>
      <c r="AR54" s="125"/>
      <c r="AS54" s="126">
        <v>0</v>
      </c>
      <c r="AT54" s="127">
        <f>ROUND(SUM(AV54:AW54),2)</f>
        <v>0</v>
      </c>
      <c r="AU54" s="128">
        <f>'18_082_0300 - UT'!P89</f>
        <v>0</v>
      </c>
      <c r="AV54" s="127">
        <f>'18_082_0300 - UT'!J30</f>
        <v>0</v>
      </c>
      <c r="AW54" s="127">
        <f>'18_082_0300 - UT'!J31</f>
        <v>0</v>
      </c>
      <c r="AX54" s="127">
        <f>'18_082_0300 - UT'!J32</f>
        <v>0</v>
      </c>
      <c r="AY54" s="127">
        <f>'18_082_0300 - UT'!J33</f>
        <v>0</v>
      </c>
      <c r="AZ54" s="127">
        <f>'18_082_0300 - UT'!F30</f>
        <v>0</v>
      </c>
      <c r="BA54" s="127">
        <f>'18_082_0300 - UT'!F31</f>
        <v>0</v>
      </c>
      <c r="BB54" s="127">
        <f>'18_082_0300 - UT'!F32</f>
        <v>0</v>
      </c>
      <c r="BC54" s="127">
        <f>'18_082_0300 - UT'!F33</f>
        <v>0</v>
      </c>
      <c r="BD54" s="129">
        <f>'18_082_0300 - UT'!F34</f>
        <v>0</v>
      </c>
      <c r="BT54" s="130" t="s">
        <v>80</v>
      </c>
      <c r="BV54" s="130" t="s">
        <v>74</v>
      </c>
      <c r="BW54" s="130" t="s">
        <v>88</v>
      </c>
      <c r="BX54" s="130" t="s">
        <v>7</v>
      </c>
      <c r="CL54" s="130" t="s">
        <v>21</v>
      </c>
      <c r="CM54" s="130" t="s">
        <v>82</v>
      </c>
    </row>
    <row r="55" s="5" customFormat="1" ht="31.5" customHeight="1">
      <c r="A55" s="118" t="s">
        <v>76</v>
      </c>
      <c r="B55" s="119"/>
      <c r="C55" s="120"/>
      <c r="D55" s="121" t="s">
        <v>89</v>
      </c>
      <c r="E55" s="121"/>
      <c r="F55" s="121"/>
      <c r="G55" s="121"/>
      <c r="H55" s="121"/>
      <c r="I55" s="122"/>
      <c r="J55" s="121" t="s">
        <v>90</v>
      </c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3">
        <f>'18_082_0400 - Elektroinst...'!J27</f>
        <v>0</v>
      </c>
      <c r="AH55" s="122"/>
      <c r="AI55" s="122"/>
      <c r="AJ55" s="122"/>
      <c r="AK55" s="122"/>
      <c r="AL55" s="122"/>
      <c r="AM55" s="122"/>
      <c r="AN55" s="123">
        <f>SUM(AG55,AT55)</f>
        <v>0</v>
      </c>
      <c r="AO55" s="122"/>
      <c r="AP55" s="122"/>
      <c r="AQ55" s="124" t="s">
        <v>79</v>
      </c>
      <c r="AR55" s="125"/>
      <c r="AS55" s="126">
        <v>0</v>
      </c>
      <c r="AT55" s="127">
        <f>ROUND(SUM(AV55:AW55),2)</f>
        <v>0</v>
      </c>
      <c r="AU55" s="128">
        <f>'18_082_0400 - Elektroinst...'!P84</f>
        <v>0</v>
      </c>
      <c r="AV55" s="127">
        <f>'18_082_0400 - Elektroinst...'!J30</f>
        <v>0</v>
      </c>
      <c r="AW55" s="127">
        <f>'18_082_0400 - Elektroinst...'!J31</f>
        <v>0</v>
      </c>
      <c r="AX55" s="127">
        <f>'18_082_0400 - Elektroinst...'!J32</f>
        <v>0</v>
      </c>
      <c r="AY55" s="127">
        <f>'18_082_0400 - Elektroinst...'!J33</f>
        <v>0</v>
      </c>
      <c r="AZ55" s="127">
        <f>'18_082_0400 - Elektroinst...'!F30</f>
        <v>0</v>
      </c>
      <c r="BA55" s="127">
        <f>'18_082_0400 - Elektroinst...'!F31</f>
        <v>0</v>
      </c>
      <c r="BB55" s="127">
        <f>'18_082_0400 - Elektroinst...'!F32</f>
        <v>0</v>
      </c>
      <c r="BC55" s="127">
        <f>'18_082_0400 - Elektroinst...'!F33</f>
        <v>0</v>
      </c>
      <c r="BD55" s="129">
        <f>'18_082_0400 - Elektroinst...'!F34</f>
        <v>0</v>
      </c>
      <c r="BT55" s="130" t="s">
        <v>80</v>
      </c>
      <c r="BV55" s="130" t="s">
        <v>74</v>
      </c>
      <c r="BW55" s="130" t="s">
        <v>91</v>
      </c>
      <c r="BX55" s="130" t="s">
        <v>7</v>
      </c>
      <c r="CL55" s="130" t="s">
        <v>21</v>
      </c>
      <c r="CM55" s="130" t="s">
        <v>82</v>
      </c>
    </row>
    <row r="56" s="5" customFormat="1" ht="31.5" customHeight="1">
      <c r="A56" s="118" t="s">
        <v>76</v>
      </c>
      <c r="B56" s="119"/>
      <c r="C56" s="120"/>
      <c r="D56" s="121" t="s">
        <v>92</v>
      </c>
      <c r="E56" s="121"/>
      <c r="F56" s="121"/>
      <c r="G56" s="121"/>
      <c r="H56" s="121"/>
      <c r="I56" s="122"/>
      <c r="J56" s="121" t="s">
        <v>93</v>
      </c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3">
        <f>'18_082_0500 - Přípojky ka...'!J27</f>
        <v>0</v>
      </c>
      <c r="AH56" s="122"/>
      <c r="AI56" s="122"/>
      <c r="AJ56" s="122"/>
      <c r="AK56" s="122"/>
      <c r="AL56" s="122"/>
      <c r="AM56" s="122"/>
      <c r="AN56" s="123">
        <f>SUM(AG56,AT56)</f>
        <v>0</v>
      </c>
      <c r="AO56" s="122"/>
      <c r="AP56" s="122"/>
      <c r="AQ56" s="124" t="s">
        <v>79</v>
      </c>
      <c r="AR56" s="125"/>
      <c r="AS56" s="126">
        <v>0</v>
      </c>
      <c r="AT56" s="127">
        <f>ROUND(SUM(AV56:AW56),2)</f>
        <v>0</v>
      </c>
      <c r="AU56" s="128">
        <f>'18_082_0500 - Přípojky ka...'!P81</f>
        <v>0</v>
      </c>
      <c r="AV56" s="127">
        <f>'18_082_0500 - Přípojky ka...'!J30</f>
        <v>0</v>
      </c>
      <c r="AW56" s="127">
        <f>'18_082_0500 - Přípojky ka...'!J31</f>
        <v>0</v>
      </c>
      <c r="AX56" s="127">
        <f>'18_082_0500 - Přípojky ka...'!J32</f>
        <v>0</v>
      </c>
      <c r="AY56" s="127">
        <f>'18_082_0500 - Přípojky ka...'!J33</f>
        <v>0</v>
      </c>
      <c r="AZ56" s="127">
        <f>'18_082_0500 - Přípojky ka...'!F30</f>
        <v>0</v>
      </c>
      <c r="BA56" s="127">
        <f>'18_082_0500 - Přípojky ka...'!F31</f>
        <v>0</v>
      </c>
      <c r="BB56" s="127">
        <f>'18_082_0500 - Přípojky ka...'!F32</f>
        <v>0</v>
      </c>
      <c r="BC56" s="127">
        <f>'18_082_0500 - Přípojky ka...'!F33</f>
        <v>0</v>
      </c>
      <c r="BD56" s="129">
        <f>'18_082_0500 - Přípojky ka...'!F34</f>
        <v>0</v>
      </c>
      <c r="BT56" s="130" t="s">
        <v>80</v>
      </c>
      <c r="BV56" s="130" t="s">
        <v>74</v>
      </c>
      <c r="BW56" s="130" t="s">
        <v>94</v>
      </c>
      <c r="BX56" s="130" t="s">
        <v>7</v>
      </c>
      <c r="CL56" s="130" t="s">
        <v>21</v>
      </c>
      <c r="CM56" s="130" t="s">
        <v>82</v>
      </c>
    </row>
    <row r="57" s="5" customFormat="1" ht="31.5" customHeight="1">
      <c r="A57" s="118" t="s">
        <v>76</v>
      </c>
      <c r="B57" s="119"/>
      <c r="C57" s="120"/>
      <c r="D57" s="121" t="s">
        <v>95</v>
      </c>
      <c r="E57" s="121"/>
      <c r="F57" s="121"/>
      <c r="G57" s="121"/>
      <c r="H57" s="121"/>
      <c r="I57" s="122"/>
      <c r="J57" s="121" t="s">
        <v>96</v>
      </c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3">
        <f>'18_082_0600 - Ostatní nák...'!J27</f>
        <v>0</v>
      </c>
      <c r="AH57" s="122"/>
      <c r="AI57" s="122"/>
      <c r="AJ57" s="122"/>
      <c r="AK57" s="122"/>
      <c r="AL57" s="122"/>
      <c r="AM57" s="122"/>
      <c r="AN57" s="123">
        <f>SUM(AG57,AT57)</f>
        <v>0</v>
      </c>
      <c r="AO57" s="122"/>
      <c r="AP57" s="122"/>
      <c r="AQ57" s="124" t="s">
        <v>79</v>
      </c>
      <c r="AR57" s="125"/>
      <c r="AS57" s="131">
        <v>0</v>
      </c>
      <c r="AT57" s="132">
        <f>ROUND(SUM(AV57:AW57),2)</f>
        <v>0</v>
      </c>
      <c r="AU57" s="133">
        <f>'18_082_0600 - Ostatní nák...'!P77</f>
        <v>0</v>
      </c>
      <c r="AV57" s="132">
        <f>'18_082_0600 - Ostatní nák...'!J30</f>
        <v>0</v>
      </c>
      <c r="AW57" s="132">
        <f>'18_082_0600 - Ostatní nák...'!J31</f>
        <v>0</v>
      </c>
      <c r="AX57" s="132">
        <f>'18_082_0600 - Ostatní nák...'!J32</f>
        <v>0</v>
      </c>
      <c r="AY57" s="132">
        <f>'18_082_0600 - Ostatní nák...'!J33</f>
        <v>0</v>
      </c>
      <c r="AZ57" s="132">
        <f>'18_082_0600 - Ostatní nák...'!F30</f>
        <v>0</v>
      </c>
      <c r="BA57" s="132">
        <f>'18_082_0600 - Ostatní nák...'!F31</f>
        <v>0</v>
      </c>
      <c r="BB57" s="132">
        <f>'18_082_0600 - Ostatní nák...'!F32</f>
        <v>0</v>
      </c>
      <c r="BC57" s="132">
        <f>'18_082_0600 - Ostatní nák...'!F33</f>
        <v>0</v>
      </c>
      <c r="BD57" s="134">
        <f>'18_082_0600 - Ostatní nák...'!F34</f>
        <v>0</v>
      </c>
      <c r="BT57" s="130" t="s">
        <v>80</v>
      </c>
      <c r="BV57" s="130" t="s">
        <v>74</v>
      </c>
      <c r="BW57" s="130" t="s">
        <v>97</v>
      </c>
      <c r="BX57" s="130" t="s">
        <v>7</v>
      </c>
      <c r="CL57" s="130" t="s">
        <v>21</v>
      </c>
      <c r="CM57" s="130" t="s">
        <v>82</v>
      </c>
    </row>
    <row r="58" s="1" customFormat="1" ht="30" customHeight="1">
      <c r="B58" s="45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1"/>
    </row>
    <row r="59" s="1" customFormat="1" ht="6.96" customHeight="1"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71"/>
    </row>
  </sheetData>
  <sheetProtection sheet="1" formatColumns="0" formatRows="0" objects="1" scenarios="1" spinCount="100000" saltValue="ar75R8jLiJQzkn4qraE1BAHeXUgo+mifoHctKJ1OLyO4Vbuvh2BKfqKN6/OjigKi4X94nry+Ub/gKLX29Yvk4A==" hashValue="Goz9SozyUZ/ZRhyuiFD34h7xR8ZjZG3heoRuCbLBA5YNDdnW9sI0uymcMMx0KyVXohPv4MVd/CY+LuMX74UJ2g==" algorithmName="SHA-512" password="CC35"/>
  <mergeCells count="61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18_082_0100 - Stavební část'!C2" display="/"/>
    <hyperlink ref="A53" location="'18_082_0200 - ZTI'!C2" display="/"/>
    <hyperlink ref="A54" location="'18_082_0300 - UT'!C2" display="/"/>
    <hyperlink ref="A55" location="'18_082_0400 - Elektroinst...'!C2" display="/"/>
    <hyperlink ref="A56" location="'18_082_0500 - Přípojky ka...'!C2" display="/"/>
    <hyperlink ref="A57" location="'18_082_0600 - Ostatní nák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81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105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ROUND(J99,2)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ROUND(SUM(BE99:BE617), 2)</f>
        <v>0</v>
      </c>
      <c r="G30" s="46"/>
      <c r="H30" s="46"/>
      <c r="I30" s="157">
        <v>0.20999999999999999</v>
      </c>
      <c r="J30" s="156">
        <f>ROUND(ROUND((SUM(BE99:BE617)),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ROUND(SUM(BF99:BF617), 2)</f>
        <v>0</v>
      </c>
      <c r="G31" s="46"/>
      <c r="H31" s="46"/>
      <c r="I31" s="157">
        <v>0.14999999999999999</v>
      </c>
      <c r="J31" s="156">
        <f>ROUND(ROUND((SUM(BF99:BF617)),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ROUND(SUM(BG99:BG617),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ROUND(SUM(BH99:BH617),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ROUND(SUM(BI99:BI617),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18_082_0100 - Stavební část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J99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111</v>
      </c>
      <c r="E57" s="179"/>
      <c r="F57" s="179"/>
      <c r="G57" s="179"/>
      <c r="H57" s="179"/>
      <c r="I57" s="180"/>
      <c r="J57" s="181">
        <f>J100</f>
        <v>0</v>
      </c>
      <c r="K57" s="182"/>
    </row>
    <row r="58" s="8" customFormat="1" ht="19.92" customHeight="1">
      <c r="B58" s="183"/>
      <c r="C58" s="184"/>
      <c r="D58" s="185" t="s">
        <v>112</v>
      </c>
      <c r="E58" s="186"/>
      <c r="F58" s="186"/>
      <c r="G58" s="186"/>
      <c r="H58" s="186"/>
      <c r="I58" s="187"/>
      <c r="J58" s="188">
        <f>J101</f>
        <v>0</v>
      </c>
      <c r="K58" s="189"/>
    </row>
    <row r="59" s="8" customFormat="1" ht="19.92" customHeight="1">
      <c r="B59" s="183"/>
      <c r="C59" s="184"/>
      <c r="D59" s="185" t="s">
        <v>113</v>
      </c>
      <c r="E59" s="186"/>
      <c r="F59" s="186"/>
      <c r="G59" s="186"/>
      <c r="H59" s="186"/>
      <c r="I59" s="187"/>
      <c r="J59" s="188">
        <f>J146</f>
        <v>0</v>
      </c>
      <c r="K59" s="189"/>
    </row>
    <row r="60" s="8" customFormat="1" ht="19.92" customHeight="1">
      <c r="B60" s="183"/>
      <c r="C60" s="184"/>
      <c r="D60" s="185" t="s">
        <v>114</v>
      </c>
      <c r="E60" s="186"/>
      <c r="F60" s="186"/>
      <c r="G60" s="186"/>
      <c r="H60" s="186"/>
      <c r="I60" s="187"/>
      <c r="J60" s="188">
        <f>J174</f>
        <v>0</v>
      </c>
      <c r="K60" s="189"/>
    </row>
    <row r="61" s="8" customFormat="1" ht="19.92" customHeight="1">
      <c r="B61" s="183"/>
      <c r="C61" s="184"/>
      <c r="D61" s="185" t="s">
        <v>115</v>
      </c>
      <c r="E61" s="186"/>
      <c r="F61" s="186"/>
      <c r="G61" s="186"/>
      <c r="H61" s="186"/>
      <c r="I61" s="187"/>
      <c r="J61" s="188">
        <f>J225</f>
        <v>0</v>
      </c>
      <c r="K61" s="189"/>
    </row>
    <row r="62" s="8" customFormat="1" ht="19.92" customHeight="1">
      <c r="B62" s="183"/>
      <c r="C62" s="184"/>
      <c r="D62" s="185" t="s">
        <v>116</v>
      </c>
      <c r="E62" s="186"/>
      <c r="F62" s="186"/>
      <c r="G62" s="186"/>
      <c r="H62" s="186"/>
      <c r="I62" s="187"/>
      <c r="J62" s="188">
        <f>J266</f>
        <v>0</v>
      </c>
      <c r="K62" s="189"/>
    </row>
    <row r="63" s="8" customFormat="1" ht="19.92" customHeight="1">
      <c r="B63" s="183"/>
      <c r="C63" s="184"/>
      <c r="D63" s="185" t="s">
        <v>117</v>
      </c>
      <c r="E63" s="186"/>
      <c r="F63" s="186"/>
      <c r="G63" s="186"/>
      <c r="H63" s="186"/>
      <c r="I63" s="187"/>
      <c r="J63" s="188">
        <f>J282</f>
        <v>0</v>
      </c>
      <c r="K63" s="189"/>
    </row>
    <row r="64" s="8" customFormat="1" ht="19.92" customHeight="1">
      <c r="B64" s="183"/>
      <c r="C64" s="184"/>
      <c r="D64" s="185" t="s">
        <v>118</v>
      </c>
      <c r="E64" s="186"/>
      <c r="F64" s="186"/>
      <c r="G64" s="186"/>
      <c r="H64" s="186"/>
      <c r="I64" s="187"/>
      <c r="J64" s="188">
        <f>J389</f>
        <v>0</v>
      </c>
      <c r="K64" s="189"/>
    </row>
    <row r="65" s="8" customFormat="1" ht="19.92" customHeight="1">
      <c r="B65" s="183"/>
      <c r="C65" s="184"/>
      <c r="D65" s="185" t="s">
        <v>119</v>
      </c>
      <c r="E65" s="186"/>
      <c r="F65" s="186"/>
      <c r="G65" s="186"/>
      <c r="H65" s="186"/>
      <c r="I65" s="187"/>
      <c r="J65" s="188">
        <f>J423</f>
        <v>0</v>
      </c>
      <c r="K65" s="189"/>
    </row>
    <row r="66" s="8" customFormat="1" ht="19.92" customHeight="1">
      <c r="B66" s="183"/>
      <c r="C66" s="184"/>
      <c r="D66" s="185" t="s">
        <v>120</v>
      </c>
      <c r="E66" s="186"/>
      <c r="F66" s="186"/>
      <c r="G66" s="186"/>
      <c r="H66" s="186"/>
      <c r="I66" s="187"/>
      <c r="J66" s="188">
        <f>J429</f>
        <v>0</v>
      </c>
      <c r="K66" s="189"/>
    </row>
    <row r="67" s="7" customFormat="1" ht="24.96" customHeight="1">
      <c r="B67" s="176"/>
      <c r="C67" s="177"/>
      <c r="D67" s="178" t="s">
        <v>121</v>
      </c>
      <c r="E67" s="179"/>
      <c r="F67" s="179"/>
      <c r="G67" s="179"/>
      <c r="H67" s="179"/>
      <c r="I67" s="180"/>
      <c r="J67" s="181">
        <f>J431</f>
        <v>0</v>
      </c>
      <c r="K67" s="182"/>
    </row>
    <row r="68" s="8" customFormat="1" ht="19.92" customHeight="1">
      <c r="B68" s="183"/>
      <c r="C68" s="184"/>
      <c r="D68" s="185" t="s">
        <v>122</v>
      </c>
      <c r="E68" s="186"/>
      <c r="F68" s="186"/>
      <c r="G68" s="186"/>
      <c r="H68" s="186"/>
      <c r="I68" s="187"/>
      <c r="J68" s="188">
        <f>J432</f>
        <v>0</v>
      </c>
      <c r="K68" s="189"/>
    </row>
    <row r="69" s="8" customFormat="1" ht="19.92" customHeight="1">
      <c r="B69" s="183"/>
      <c r="C69" s="184"/>
      <c r="D69" s="185" t="s">
        <v>123</v>
      </c>
      <c r="E69" s="186"/>
      <c r="F69" s="186"/>
      <c r="G69" s="186"/>
      <c r="H69" s="186"/>
      <c r="I69" s="187"/>
      <c r="J69" s="188">
        <f>J469</f>
        <v>0</v>
      </c>
      <c r="K69" s="189"/>
    </row>
    <row r="70" s="8" customFormat="1" ht="19.92" customHeight="1">
      <c r="B70" s="183"/>
      <c r="C70" s="184"/>
      <c r="D70" s="185" t="s">
        <v>124</v>
      </c>
      <c r="E70" s="186"/>
      <c r="F70" s="186"/>
      <c r="G70" s="186"/>
      <c r="H70" s="186"/>
      <c r="I70" s="187"/>
      <c r="J70" s="188">
        <f>J477</f>
        <v>0</v>
      </c>
      <c r="K70" s="189"/>
    </row>
    <row r="71" s="8" customFormat="1" ht="19.92" customHeight="1">
      <c r="B71" s="183"/>
      <c r="C71" s="184"/>
      <c r="D71" s="185" t="s">
        <v>125</v>
      </c>
      <c r="E71" s="186"/>
      <c r="F71" s="186"/>
      <c r="G71" s="186"/>
      <c r="H71" s="186"/>
      <c r="I71" s="187"/>
      <c r="J71" s="188">
        <f>J480</f>
        <v>0</v>
      </c>
      <c r="K71" s="189"/>
    </row>
    <row r="72" s="8" customFormat="1" ht="19.92" customHeight="1">
      <c r="B72" s="183"/>
      <c r="C72" s="184"/>
      <c r="D72" s="185" t="s">
        <v>126</v>
      </c>
      <c r="E72" s="186"/>
      <c r="F72" s="186"/>
      <c r="G72" s="186"/>
      <c r="H72" s="186"/>
      <c r="I72" s="187"/>
      <c r="J72" s="188">
        <f>J515</f>
        <v>0</v>
      </c>
      <c r="K72" s="189"/>
    </row>
    <row r="73" s="8" customFormat="1" ht="19.92" customHeight="1">
      <c r="B73" s="183"/>
      <c r="C73" s="184"/>
      <c r="D73" s="185" t="s">
        <v>127</v>
      </c>
      <c r="E73" s="186"/>
      <c r="F73" s="186"/>
      <c r="G73" s="186"/>
      <c r="H73" s="186"/>
      <c r="I73" s="187"/>
      <c r="J73" s="188">
        <f>J524</f>
        <v>0</v>
      </c>
      <c r="K73" s="189"/>
    </row>
    <row r="74" s="8" customFormat="1" ht="19.92" customHeight="1">
      <c r="B74" s="183"/>
      <c r="C74" s="184"/>
      <c r="D74" s="185" t="s">
        <v>128</v>
      </c>
      <c r="E74" s="186"/>
      <c r="F74" s="186"/>
      <c r="G74" s="186"/>
      <c r="H74" s="186"/>
      <c r="I74" s="187"/>
      <c r="J74" s="188">
        <f>J563</f>
        <v>0</v>
      </c>
      <c r="K74" s="189"/>
    </row>
    <row r="75" s="8" customFormat="1" ht="19.92" customHeight="1">
      <c r="B75" s="183"/>
      <c r="C75" s="184"/>
      <c r="D75" s="185" t="s">
        <v>129</v>
      </c>
      <c r="E75" s="186"/>
      <c r="F75" s="186"/>
      <c r="G75" s="186"/>
      <c r="H75" s="186"/>
      <c r="I75" s="187"/>
      <c r="J75" s="188">
        <f>J584</f>
        <v>0</v>
      </c>
      <c r="K75" s="189"/>
    </row>
    <row r="76" s="8" customFormat="1" ht="19.92" customHeight="1">
      <c r="B76" s="183"/>
      <c r="C76" s="184"/>
      <c r="D76" s="185" t="s">
        <v>130</v>
      </c>
      <c r="E76" s="186"/>
      <c r="F76" s="186"/>
      <c r="G76" s="186"/>
      <c r="H76" s="186"/>
      <c r="I76" s="187"/>
      <c r="J76" s="188">
        <f>J589</f>
        <v>0</v>
      </c>
      <c r="K76" s="189"/>
    </row>
    <row r="77" s="8" customFormat="1" ht="19.92" customHeight="1">
      <c r="B77" s="183"/>
      <c r="C77" s="184"/>
      <c r="D77" s="185" t="s">
        <v>131</v>
      </c>
      <c r="E77" s="186"/>
      <c r="F77" s="186"/>
      <c r="G77" s="186"/>
      <c r="H77" s="186"/>
      <c r="I77" s="187"/>
      <c r="J77" s="188">
        <f>J596</f>
        <v>0</v>
      </c>
      <c r="K77" s="189"/>
    </row>
    <row r="78" s="8" customFormat="1" ht="19.92" customHeight="1">
      <c r="B78" s="183"/>
      <c r="C78" s="184"/>
      <c r="D78" s="185" t="s">
        <v>132</v>
      </c>
      <c r="E78" s="186"/>
      <c r="F78" s="186"/>
      <c r="G78" s="186"/>
      <c r="H78" s="186"/>
      <c r="I78" s="187"/>
      <c r="J78" s="188">
        <f>J609</f>
        <v>0</v>
      </c>
      <c r="K78" s="189"/>
    </row>
    <row r="79" s="7" customFormat="1" ht="24.96" customHeight="1">
      <c r="B79" s="176"/>
      <c r="C79" s="177"/>
      <c r="D79" s="178" t="s">
        <v>133</v>
      </c>
      <c r="E79" s="179"/>
      <c r="F79" s="179"/>
      <c r="G79" s="179"/>
      <c r="H79" s="179"/>
      <c r="I79" s="180"/>
      <c r="J79" s="181">
        <f>J616</f>
        <v>0</v>
      </c>
      <c r="K79" s="182"/>
    </row>
    <row r="80" s="1" customFormat="1" ht="21.84" customHeight="1">
      <c r="B80" s="45"/>
      <c r="C80" s="46"/>
      <c r="D80" s="46"/>
      <c r="E80" s="46"/>
      <c r="F80" s="46"/>
      <c r="G80" s="46"/>
      <c r="H80" s="46"/>
      <c r="I80" s="143"/>
      <c r="J80" s="46"/>
      <c r="K80" s="50"/>
    </row>
    <row r="81" s="1" customFormat="1" ht="6.96" customHeight="1">
      <c r="B81" s="66"/>
      <c r="C81" s="67"/>
      <c r="D81" s="67"/>
      <c r="E81" s="67"/>
      <c r="F81" s="67"/>
      <c r="G81" s="67"/>
      <c r="H81" s="67"/>
      <c r="I81" s="165"/>
      <c r="J81" s="67"/>
      <c r="K81" s="68"/>
    </row>
    <row r="85" s="1" customFormat="1" ht="6.96" customHeight="1">
      <c r="B85" s="69"/>
      <c r="C85" s="70"/>
      <c r="D85" s="70"/>
      <c r="E85" s="70"/>
      <c r="F85" s="70"/>
      <c r="G85" s="70"/>
      <c r="H85" s="70"/>
      <c r="I85" s="168"/>
      <c r="J85" s="70"/>
      <c r="K85" s="70"/>
      <c r="L85" s="71"/>
    </row>
    <row r="86" s="1" customFormat="1" ht="36.96" customHeight="1">
      <c r="B86" s="45"/>
      <c r="C86" s="72" t="s">
        <v>134</v>
      </c>
      <c r="D86" s="73"/>
      <c r="E86" s="73"/>
      <c r="F86" s="73"/>
      <c r="G86" s="73"/>
      <c r="H86" s="73"/>
      <c r="I86" s="190"/>
      <c r="J86" s="73"/>
      <c r="K86" s="73"/>
      <c r="L86" s="71"/>
    </row>
    <row r="87" s="1" customFormat="1" ht="6.96" customHeight="1">
      <c r="B87" s="45"/>
      <c r="C87" s="73"/>
      <c r="D87" s="73"/>
      <c r="E87" s="73"/>
      <c r="F87" s="73"/>
      <c r="G87" s="73"/>
      <c r="H87" s="73"/>
      <c r="I87" s="190"/>
      <c r="J87" s="73"/>
      <c r="K87" s="73"/>
      <c r="L87" s="71"/>
    </row>
    <row r="88" s="1" customFormat="1" ht="14.4" customHeight="1">
      <c r="B88" s="45"/>
      <c r="C88" s="75" t="s">
        <v>18</v>
      </c>
      <c r="D88" s="73"/>
      <c r="E88" s="73"/>
      <c r="F88" s="73"/>
      <c r="G88" s="73"/>
      <c r="H88" s="73"/>
      <c r="I88" s="190"/>
      <c r="J88" s="73"/>
      <c r="K88" s="73"/>
      <c r="L88" s="71"/>
    </row>
    <row r="89" s="1" customFormat="1" ht="16.5" customHeight="1">
      <c r="B89" s="45"/>
      <c r="C89" s="73"/>
      <c r="D89" s="73"/>
      <c r="E89" s="191" t="str">
        <f>E7</f>
        <v>Garáž, dílna obce Všelibice p.p.č. 831/5, k.ú. Všelibice</v>
      </c>
      <c r="F89" s="75"/>
      <c r="G89" s="75"/>
      <c r="H89" s="75"/>
      <c r="I89" s="190"/>
      <c r="J89" s="73"/>
      <c r="K89" s="73"/>
      <c r="L89" s="71"/>
    </row>
    <row r="90" s="1" customFormat="1" ht="14.4" customHeight="1">
      <c r="B90" s="45"/>
      <c r="C90" s="75" t="s">
        <v>104</v>
      </c>
      <c r="D90" s="73"/>
      <c r="E90" s="73"/>
      <c r="F90" s="73"/>
      <c r="G90" s="73"/>
      <c r="H90" s="73"/>
      <c r="I90" s="190"/>
      <c r="J90" s="73"/>
      <c r="K90" s="73"/>
      <c r="L90" s="71"/>
    </row>
    <row r="91" s="1" customFormat="1" ht="17.25" customHeight="1">
      <c r="B91" s="45"/>
      <c r="C91" s="73"/>
      <c r="D91" s="73"/>
      <c r="E91" s="81" t="str">
        <f>E9</f>
        <v>18_082_0100 - Stavební část</v>
      </c>
      <c r="F91" s="73"/>
      <c r="G91" s="73"/>
      <c r="H91" s="73"/>
      <c r="I91" s="190"/>
      <c r="J91" s="73"/>
      <c r="K91" s="73"/>
      <c r="L91" s="71"/>
    </row>
    <row r="92" s="1" customFormat="1" ht="6.96" customHeight="1">
      <c r="B92" s="45"/>
      <c r="C92" s="73"/>
      <c r="D92" s="73"/>
      <c r="E92" s="73"/>
      <c r="F92" s="73"/>
      <c r="G92" s="73"/>
      <c r="H92" s="73"/>
      <c r="I92" s="190"/>
      <c r="J92" s="73"/>
      <c r="K92" s="73"/>
      <c r="L92" s="71"/>
    </row>
    <row r="93" s="1" customFormat="1" ht="18" customHeight="1">
      <c r="B93" s="45"/>
      <c r="C93" s="75" t="s">
        <v>23</v>
      </c>
      <c r="D93" s="73"/>
      <c r="E93" s="73"/>
      <c r="F93" s="192" t="str">
        <f>F12</f>
        <v>p.p.č. 831/5, k.ú. Všelibice</v>
      </c>
      <c r="G93" s="73"/>
      <c r="H93" s="73"/>
      <c r="I93" s="193" t="s">
        <v>25</v>
      </c>
      <c r="J93" s="84" t="str">
        <f>IF(J12="","",J12)</f>
        <v>12. 2. 2019</v>
      </c>
      <c r="K93" s="73"/>
      <c r="L93" s="71"/>
    </row>
    <row r="94" s="1" customFormat="1" ht="6.96" customHeight="1">
      <c r="B94" s="45"/>
      <c r="C94" s="73"/>
      <c r="D94" s="73"/>
      <c r="E94" s="73"/>
      <c r="F94" s="73"/>
      <c r="G94" s="73"/>
      <c r="H94" s="73"/>
      <c r="I94" s="190"/>
      <c r="J94" s="73"/>
      <c r="K94" s="73"/>
      <c r="L94" s="71"/>
    </row>
    <row r="95" s="1" customFormat="1">
      <c r="B95" s="45"/>
      <c r="C95" s="75" t="s">
        <v>27</v>
      </c>
      <c r="D95" s="73"/>
      <c r="E95" s="73"/>
      <c r="F95" s="192" t="str">
        <f>E15</f>
        <v>Obec Všelibice</v>
      </c>
      <c r="G95" s="73"/>
      <c r="H95" s="73"/>
      <c r="I95" s="193" t="s">
        <v>33</v>
      </c>
      <c r="J95" s="192" t="str">
        <f>E21</f>
        <v>Ing.R.Hladký</v>
      </c>
      <c r="K95" s="73"/>
      <c r="L95" s="71"/>
    </row>
    <row r="96" s="1" customFormat="1" ht="14.4" customHeight="1">
      <c r="B96" s="45"/>
      <c r="C96" s="75" t="s">
        <v>31</v>
      </c>
      <c r="D96" s="73"/>
      <c r="E96" s="73"/>
      <c r="F96" s="192" t="str">
        <f>IF(E18="","",E18)</f>
        <v/>
      </c>
      <c r="G96" s="73"/>
      <c r="H96" s="73"/>
      <c r="I96" s="190"/>
      <c r="J96" s="73"/>
      <c r="K96" s="73"/>
      <c r="L96" s="71"/>
    </row>
    <row r="97" s="1" customFormat="1" ht="10.32" customHeight="1">
      <c r="B97" s="45"/>
      <c r="C97" s="73"/>
      <c r="D97" s="73"/>
      <c r="E97" s="73"/>
      <c r="F97" s="73"/>
      <c r="G97" s="73"/>
      <c r="H97" s="73"/>
      <c r="I97" s="190"/>
      <c r="J97" s="73"/>
      <c r="K97" s="73"/>
      <c r="L97" s="71"/>
    </row>
    <row r="98" s="9" customFormat="1" ht="29.28" customHeight="1">
      <c r="B98" s="194"/>
      <c r="C98" s="195" t="s">
        <v>135</v>
      </c>
      <c r="D98" s="196" t="s">
        <v>57</v>
      </c>
      <c r="E98" s="196" t="s">
        <v>53</v>
      </c>
      <c r="F98" s="196" t="s">
        <v>136</v>
      </c>
      <c r="G98" s="196" t="s">
        <v>137</v>
      </c>
      <c r="H98" s="196" t="s">
        <v>138</v>
      </c>
      <c r="I98" s="197" t="s">
        <v>139</v>
      </c>
      <c r="J98" s="196" t="s">
        <v>108</v>
      </c>
      <c r="K98" s="198" t="s">
        <v>140</v>
      </c>
      <c r="L98" s="199"/>
      <c r="M98" s="101" t="s">
        <v>141</v>
      </c>
      <c r="N98" s="102" t="s">
        <v>42</v>
      </c>
      <c r="O98" s="102" t="s">
        <v>142</v>
      </c>
      <c r="P98" s="102" t="s">
        <v>143</v>
      </c>
      <c r="Q98" s="102" t="s">
        <v>144</v>
      </c>
      <c r="R98" s="102" t="s">
        <v>145</v>
      </c>
      <c r="S98" s="102" t="s">
        <v>146</v>
      </c>
      <c r="T98" s="103" t="s">
        <v>147</v>
      </c>
    </row>
    <row r="99" s="1" customFormat="1" ht="29.28" customHeight="1">
      <c r="B99" s="45"/>
      <c r="C99" s="107" t="s">
        <v>109</v>
      </c>
      <c r="D99" s="73"/>
      <c r="E99" s="73"/>
      <c r="F99" s="73"/>
      <c r="G99" s="73"/>
      <c r="H99" s="73"/>
      <c r="I99" s="190"/>
      <c r="J99" s="200">
        <f>BK99</f>
        <v>0</v>
      </c>
      <c r="K99" s="73"/>
      <c r="L99" s="71"/>
      <c r="M99" s="104"/>
      <c r="N99" s="105"/>
      <c r="O99" s="105"/>
      <c r="P99" s="201">
        <f>P100+P431+P616</f>
        <v>0</v>
      </c>
      <c r="Q99" s="105"/>
      <c r="R99" s="201">
        <f>R100+R431+R616</f>
        <v>509.67417476000003</v>
      </c>
      <c r="S99" s="105"/>
      <c r="T99" s="202">
        <f>T100+T431+T616</f>
        <v>22.234249999999999</v>
      </c>
      <c r="AT99" s="23" t="s">
        <v>71</v>
      </c>
      <c r="AU99" s="23" t="s">
        <v>110</v>
      </c>
      <c r="BK99" s="203">
        <f>BK100+BK431+BK616</f>
        <v>0</v>
      </c>
    </row>
    <row r="100" s="10" customFormat="1" ht="37.44" customHeight="1">
      <c r="B100" s="204"/>
      <c r="C100" s="205"/>
      <c r="D100" s="206" t="s">
        <v>71</v>
      </c>
      <c r="E100" s="207" t="s">
        <v>148</v>
      </c>
      <c r="F100" s="207" t="s">
        <v>149</v>
      </c>
      <c r="G100" s="205"/>
      <c r="H100" s="205"/>
      <c r="I100" s="208"/>
      <c r="J100" s="209">
        <f>BK100</f>
        <v>0</v>
      </c>
      <c r="K100" s="205"/>
      <c r="L100" s="210"/>
      <c r="M100" s="211"/>
      <c r="N100" s="212"/>
      <c r="O100" s="212"/>
      <c r="P100" s="213">
        <f>P101+P146+P174+P225+P266+P282+P389+P423+P429</f>
        <v>0</v>
      </c>
      <c r="Q100" s="212"/>
      <c r="R100" s="213">
        <f>R101+R146+R174+R225+R266+R282+R389+R423+R429</f>
        <v>492.19602070000002</v>
      </c>
      <c r="S100" s="212"/>
      <c r="T100" s="214">
        <f>T101+T146+T174+T225+T266+T282+T389+T423+T429</f>
        <v>22.234249999999999</v>
      </c>
      <c r="AR100" s="215" t="s">
        <v>80</v>
      </c>
      <c r="AT100" s="216" t="s">
        <v>71</v>
      </c>
      <c r="AU100" s="216" t="s">
        <v>72</v>
      </c>
      <c r="AY100" s="215" t="s">
        <v>150</v>
      </c>
      <c r="BK100" s="217">
        <f>BK101+BK146+BK174+BK225+BK266+BK282+BK389+BK423+BK429</f>
        <v>0</v>
      </c>
    </row>
    <row r="101" s="10" customFormat="1" ht="19.92" customHeight="1">
      <c r="B101" s="204"/>
      <c r="C101" s="205"/>
      <c r="D101" s="206" t="s">
        <v>71</v>
      </c>
      <c r="E101" s="218" t="s">
        <v>80</v>
      </c>
      <c r="F101" s="218" t="s">
        <v>151</v>
      </c>
      <c r="G101" s="205"/>
      <c r="H101" s="205"/>
      <c r="I101" s="208"/>
      <c r="J101" s="219">
        <f>BK101</f>
        <v>0</v>
      </c>
      <c r="K101" s="205"/>
      <c r="L101" s="210"/>
      <c r="M101" s="211"/>
      <c r="N101" s="212"/>
      <c r="O101" s="212"/>
      <c r="P101" s="213">
        <f>SUM(P102:P145)</f>
        <v>0</v>
      </c>
      <c r="Q101" s="212"/>
      <c r="R101" s="213">
        <f>SUM(R102:R145)</f>
        <v>15.763999999999999</v>
      </c>
      <c r="S101" s="212"/>
      <c r="T101" s="214">
        <f>SUM(T102:T145)</f>
        <v>16.007999999999999</v>
      </c>
      <c r="AR101" s="215" t="s">
        <v>80</v>
      </c>
      <c r="AT101" s="216" t="s">
        <v>71</v>
      </c>
      <c r="AU101" s="216" t="s">
        <v>80</v>
      </c>
      <c r="AY101" s="215" t="s">
        <v>150</v>
      </c>
      <c r="BK101" s="217">
        <f>SUM(BK102:BK145)</f>
        <v>0</v>
      </c>
    </row>
    <row r="102" s="1" customFormat="1" ht="38.25" customHeight="1">
      <c r="B102" s="45"/>
      <c r="C102" s="220" t="s">
        <v>80</v>
      </c>
      <c r="D102" s="220" t="s">
        <v>152</v>
      </c>
      <c r="E102" s="221" t="s">
        <v>153</v>
      </c>
      <c r="F102" s="222" t="s">
        <v>154</v>
      </c>
      <c r="G102" s="223" t="s">
        <v>155</v>
      </c>
      <c r="H102" s="224">
        <v>23.199999999999999</v>
      </c>
      <c r="I102" s="225"/>
      <c r="J102" s="226">
        <f>ROUND(I102*H102,2)</f>
        <v>0</v>
      </c>
      <c r="K102" s="222" t="s">
        <v>156</v>
      </c>
      <c r="L102" s="71"/>
      <c r="M102" s="227" t="s">
        <v>21</v>
      </c>
      <c r="N102" s="228" t="s">
        <v>43</v>
      </c>
      <c r="O102" s="46"/>
      <c r="P102" s="229">
        <f>O102*H102</f>
        <v>0</v>
      </c>
      <c r="Q102" s="229">
        <v>0</v>
      </c>
      <c r="R102" s="229">
        <f>Q102*H102</f>
        <v>0</v>
      </c>
      <c r="S102" s="229">
        <v>0.17999999999999999</v>
      </c>
      <c r="T102" s="230">
        <f>S102*H102</f>
        <v>4.1760000000000002</v>
      </c>
      <c r="AR102" s="23" t="s">
        <v>157</v>
      </c>
      <c r="AT102" s="23" t="s">
        <v>152</v>
      </c>
      <c r="AU102" s="23" t="s">
        <v>82</v>
      </c>
      <c r="AY102" s="23" t="s">
        <v>150</v>
      </c>
      <c r="BE102" s="231">
        <f>IF(N102="základní",J102,0)</f>
        <v>0</v>
      </c>
      <c r="BF102" s="231">
        <f>IF(N102="snížená",J102,0)</f>
        <v>0</v>
      </c>
      <c r="BG102" s="231">
        <f>IF(N102="zákl. přenesená",J102,0)</f>
        <v>0</v>
      </c>
      <c r="BH102" s="231">
        <f>IF(N102="sníž. přenesená",J102,0)</f>
        <v>0</v>
      </c>
      <c r="BI102" s="231">
        <f>IF(N102="nulová",J102,0)</f>
        <v>0</v>
      </c>
      <c r="BJ102" s="23" t="s">
        <v>80</v>
      </c>
      <c r="BK102" s="231">
        <f>ROUND(I102*H102,2)</f>
        <v>0</v>
      </c>
      <c r="BL102" s="23" t="s">
        <v>157</v>
      </c>
      <c r="BM102" s="23" t="s">
        <v>158</v>
      </c>
    </row>
    <row r="103" s="11" customFormat="1">
      <c r="B103" s="232"/>
      <c r="C103" s="233"/>
      <c r="D103" s="234" t="s">
        <v>159</v>
      </c>
      <c r="E103" s="235" t="s">
        <v>21</v>
      </c>
      <c r="F103" s="236" t="s">
        <v>160</v>
      </c>
      <c r="G103" s="233"/>
      <c r="H103" s="237">
        <v>23.199999999999999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AT103" s="243" t="s">
        <v>159</v>
      </c>
      <c r="AU103" s="243" t="s">
        <v>82</v>
      </c>
      <c r="AV103" s="11" t="s">
        <v>82</v>
      </c>
      <c r="AW103" s="11" t="s">
        <v>35</v>
      </c>
      <c r="AX103" s="11" t="s">
        <v>80</v>
      </c>
      <c r="AY103" s="243" t="s">
        <v>150</v>
      </c>
    </row>
    <row r="104" s="1" customFormat="1" ht="51" customHeight="1">
      <c r="B104" s="45"/>
      <c r="C104" s="220" t="s">
        <v>82</v>
      </c>
      <c r="D104" s="220" t="s">
        <v>152</v>
      </c>
      <c r="E104" s="221" t="s">
        <v>161</v>
      </c>
      <c r="F104" s="222" t="s">
        <v>162</v>
      </c>
      <c r="G104" s="223" t="s">
        <v>155</v>
      </c>
      <c r="H104" s="224">
        <v>23.199999999999999</v>
      </c>
      <c r="I104" s="225"/>
      <c r="J104" s="226">
        <f>ROUND(I104*H104,2)</f>
        <v>0</v>
      </c>
      <c r="K104" s="222" t="s">
        <v>156</v>
      </c>
      <c r="L104" s="71"/>
      <c r="M104" s="227" t="s">
        <v>21</v>
      </c>
      <c r="N104" s="228" t="s">
        <v>43</v>
      </c>
      <c r="O104" s="46"/>
      <c r="P104" s="229">
        <f>O104*H104</f>
        <v>0</v>
      </c>
      <c r="Q104" s="229">
        <v>0</v>
      </c>
      <c r="R104" s="229">
        <f>Q104*H104</f>
        <v>0</v>
      </c>
      <c r="S104" s="229">
        <v>0.28999999999999998</v>
      </c>
      <c r="T104" s="230">
        <f>S104*H104</f>
        <v>6.7279999999999998</v>
      </c>
      <c r="AR104" s="23" t="s">
        <v>157</v>
      </c>
      <c r="AT104" s="23" t="s">
        <v>152</v>
      </c>
      <c r="AU104" s="23" t="s">
        <v>82</v>
      </c>
      <c r="AY104" s="23" t="s">
        <v>150</v>
      </c>
      <c r="BE104" s="231">
        <f>IF(N104="základní",J104,0)</f>
        <v>0</v>
      </c>
      <c r="BF104" s="231">
        <f>IF(N104="snížená",J104,0)</f>
        <v>0</v>
      </c>
      <c r="BG104" s="231">
        <f>IF(N104="zákl. přenesená",J104,0)</f>
        <v>0</v>
      </c>
      <c r="BH104" s="231">
        <f>IF(N104="sníž. přenesená",J104,0)</f>
        <v>0</v>
      </c>
      <c r="BI104" s="231">
        <f>IF(N104="nulová",J104,0)</f>
        <v>0</v>
      </c>
      <c r="BJ104" s="23" t="s">
        <v>80</v>
      </c>
      <c r="BK104" s="231">
        <f>ROUND(I104*H104,2)</f>
        <v>0</v>
      </c>
      <c r="BL104" s="23" t="s">
        <v>157</v>
      </c>
      <c r="BM104" s="23" t="s">
        <v>163</v>
      </c>
    </row>
    <row r="105" s="11" customFormat="1">
      <c r="B105" s="232"/>
      <c r="C105" s="233"/>
      <c r="D105" s="234" t="s">
        <v>159</v>
      </c>
      <c r="E105" s="235" t="s">
        <v>21</v>
      </c>
      <c r="F105" s="236" t="s">
        <v>160</v>
      </c>
      <c r="G105" s="233"/>
      <c r="H105" s="237">
        <v>23.199999999999999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AT105" s="243" t="s">
        <v>159</v>
      </c>
      <c r="AU105" s="243" t="s">
        <v>82</v>
      </c>
      <c r="AV105" s="11" t="s">
        <v>82</v>
      </c>
      <c r="AW105" s="11" t="s">
        <v>35</v>
      </c>
      <c r="AX105" s="11" t="s">
        <v>80</v>
      </c>
      <c r="AY105" s="243" t="s">
        <v>150</v>
      </c>
    </row>
    <row r="106" s="1" customFormat="1" ht="38.25" customHeight="1">
      <c r="B106" s="45"/>
      <c r="C106" s="220" t="s">
        <v>164</v>
      </c>
      <c r="D106" s="220" t="s">
        <v>152</v>
      </c>
      <c r="E106" s="221" t="s">
        <v>165</v>
      </c>
      <c r="F106" s="222" t="s">
        <v>166</v>
      </c>
      <c r="G106" s="223" t="s">
        <v>155</v>
      </c>
      <c r="H106" s="224">
        <v>23.199999999999999</v>
      </c>
      <c r="I106" s="225"/>
      <c r="J106" s="226">
        <f>ROUND(I106*H106,2)</f>
        <v>0</v>
      </c>
      <c r="K106" s="222" t="s">
        <v>156</v>
      </c>
      <c r="L106" s="71"/>
      <c r="M106" s="227" t="s">
        <v>21</v>
      </c>
      <c r="N106" s="228" t="s">
        <v>43</v>
      </c>
      <c r="O106" s="46"/>
      <c r="P106" s="229">
        <f>O106*H106</f>
        <v>0</v>
      </c>
      <c r="Q106" s="229">
        <v>0</v>
      </c>
      <c r="R106" s="229">
        <f>Q106*H106</f>
        <v>0</v>
      </c>
      <c r="S106" s="229">
        <v>0.22</v>
      </c>
      <c r="T106" s="230">
        <f>S106*H106</f>
        <v>5.1040000000000001</v>
      </c>
      <c r="AR106" s="23" t="s">
        <v>157</v>
      </c>
      <c r="AT106" s="23" t="s">
        <v>152</v>
      </c>
      <c r="AU106" s="23" t="s">
        <v>82</v>
      </c>
      <c r="AY106" s="23" t="s">
        <v>150</v>
      </c>
      <c r="BE106" s="231">
        <f>IF(N106="základní",J106,0)</f>
        <v>0</v>
      </c>
      <c r="BF106" s="231">
        <f>IF(N106="snížená",J106,0)</f>
        <v>0</v>
      </c>
      <c r="BG106" s="231">
        <f>IF(N106="zákl. přenesená",J106,0)</f>
        <v>0</v>
      </c>
      <c r="BH106" s="231">
        <f>IF(N106="sníž. přenesená",J106,0)</f>
        <v>0</v>
      </c>
      <c r="BI106" s="231">
        <f>IF(N106="nulová",J106,0)</f>
        <v>0</v>
      </c>
      <c r="BJ106" s="23" t="s">
        <v>80</v>
      </c>
      <c r="BK106" s="231">
        <f>ROUND(I106*H106,2)</f>
        <v>0</v>
      </c>
      <c r="BL106" s="23" t="s">
        <v>157</v>
      </c>
      <c r="BM106" s="23" t="s">
        <v>167</v>
      </c>
    </row>
    <row r="107" s="11" customFormat="1">
      <c r="B107" s="232"/>
      <c r="C107" s="233"/>
      <c r="D107" s="234" t="s">
        <v>159</v>
      </c>
      <c r="E107" s="235" t="s">
        <v>21</v>
      </c>
      <c r="F107" s="236" t="s">
        <v>160</v>
      </c>
      <c r="G107" s="233"/>
      <c r="H107" s="237">
        <v>23.199999999999999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AT107" s="243" t="s">
        <v>159</v>
      </c>
      <c r="AU107" s="243" t="s">
        <v>82</v>
      </c>
      <c r="AV107" s="11" t="s">
        <v>82</v>
      </c>
      <c r="AW107" s="11" t="s">
        <v>35</v>
      </c>
      <c r="AX107" s="11" t="s">
        <v>80</v>
      </c>
      <c r="AY107" s="243" t="s">
        <v>150</v>
      </c>
    </row>
    <row r="108" s="1" customFormat="1" ht="38.25" customHeight="1">
      <c r="B108" s="45"/>
      <c r="C108" s="220" t="s">
        <v>157</v>
      </c>
      <c r="D108" s="220" t="s">
        <v>152</v>
      </c>
      <c r="E108" s="221" t="s">
        <v>168</v>
      </c>
      <c r="F108" s="222" t="s">
        <v>169</v>
      </c>
      <c r="G108" s="223" t="s">
        <v>170</v>
      </c>
      <c r="H108" s="224">
        <v>53.700000000000003</v>
      </c>
      <c r="I108" s="225"/>
      <c r="J108" s="226">
        <f>ROUND(I108*H108,2)</f>
        <v>0</v>
      </c>
      <c r="K108" s="222" t="s">
        <v>156</v>
      </c>
      <c r="L108" s="71"/>
      <c r="M108" s="227" t="s">
        <v>21</v>
      </c>
      <c r="N108" s="228" t="s">
        <v>43</v>
      </c>
      <c r="O108" s="4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AR108" s="23" t="s">
        <v>157</v>
      </c>
      <c r="AT108" s="23" t="s">
        <v>152</v>
      </c>
      <c r="AU108" s="23" t="s">
        <v>82</v>
      </c>
      <c r="AY108" s="23" t="s">
        <v>150</v>
      </c>
      <c r="BE108" s="231">
        <f>IF(N108="základní",J108,0)</f>
        <v>0</v>
      </c>
      <c r="BF108" s="231">
        <f>IF(N108="snížená",J108,0)</f>
        <v>0</v>
      </c>
      <c r="BG108" s="231">
        <f>IF(N108="zákl. přenesená",J108,0)</f>
        <v>0</v>
      </c>
      <c r="BH108" s="231">
        <f>IF(N108="sníž. přenesená",J108,0)</f>
        <v>0</v>
      </c>
      <c r="BI108" s="231">
        <f>IF(N108="nulová",J108,0)</f>
        <v>0</v>
      </c>
      <c r="BJ108" s="23" t="s">
        <v>80</v>
      </c>
      <c r="BK108" s="231">
        <f>ROUND(I108*H108,2)</f>
        <v>0</v>
      </c>
      <c r="BL108" s="23" t="s">
        <v>157</v>
      </c>
      <c r="BM108" s="23" t="s">
        <v>171</v>
      </c>
    </row>
    <row r="109" s="11" customFormat="1">
      <c r="B109" s="232"/>
      <c r="C109" s="233"/>
      <c r="D109" s="234" t="s">
        <v>159</v>
      </c>
      <c r="E109" s="235" t="s">
        <v>21</v>
      </c>
      <c r="F109" s="236" t="s">
        <v>172</v>
      </c>
      <c r="G109" s="233"/>
      <c r="H109" s="237">
        <v>53.700000000000003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AT109" s="243" t="s">
        <v>159</v>
      </c>
      <c r="AU109" s="243" t="s">
        <v>82</v>
      </c>
      <c r="AV109" s="11" t="s">
        <v>82</v>
      </c>
      <c r="AW109" s="11" t="s">
        <v>35</v>
      </c>
      <c r="AX109" s="11" t="s">
        <v>80</v>
      </c>
      <c r="AY109" s="243" t="s">
        <v>150</v>
      </c>
    </row>
    <row r="110" s="1" customFormat="1" ht="25.5" customHeight="1">
      <c r="B110" s="45"/>
      <c r="C110" s="220" t="s">
        <v>173</v>
      </c>
      <c r="D110" s="220" t="s">
        <v>152</v>
      </c>
      <c r="E110" s="221" t="s">
        <v>174</v>
      </c>
      <c r="F110" s="222" t="s">
        <v>175</v>
      </c>
      <c r="G110" s="223" t="s">
        <v>170</v>
      </c>
      <c r="H110" s="224">
        <v>388.57100000000003</v>
      </c>
      <c r="I110" s="225"/>
      <c r="J110" s="226">
        <f>ROUND(I110*H110,2)</f>
        <v>0</v>
      </c>
      <c r="K110" s="222" t="s">
        <v>156</v>
      </c>
      <c r="L110" s="71"/>
      <c r="M110" s="227" t="s">
        <v>21</v>
      </c>
      <c r="N110" s="228" t="s">
        <v>43</v>
      </c>
      <c r="O110" s="4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AR110" s="23" t="s">
        <v>157</v>
      </c>
      <c r="AT110" s="23" t="s">
        <v>152</v>
      </c>
      <c r="AU110" s="23" t="s">
        <v>82</v>
      </c>
      <c r="AY110" s="23" t="s">
        <v>150</v>
      </c>
      <c r="BE110" s="231">
        <f>IF(N110="základní",J110,0)</f>
        <v>0</v>
      </c>
      <c r="BF110" s="231">
        <f>IF(N110="snížená",J110,0)</f>
        <v>0</v>
      </c>
      <c r="BG110" s="231">
        <f>IF(N110="zákl. přenesená",J110,0)</f>
        <v>0</v>
      </c>
      <c r="BH110" s="231">
        <f>IF(N110="sníž. přenesená",J110,0)</f>
        <v>0</v>
      </c>
      <c r="BI110" s="231">
        <f>IF(N110="nulová",J110,0)</f>
        <v>0</v>
      </c>
      <c r="BJ110" s="23" t="s">
        <v>80</v>
      </c>
      <c r="BK110" s="231">
        <f>ROUND(I110*H110,2)</f>
        <v>0</v>
      </c>
      <c r="BL110" s="23" t="s">
        <v>157</v>
      </c>
      <c r="BM110" s="23" t="s">
        <v>176</v>
      </c>
    </row>
    <row r="111" s="12" customFormat="1">
      <c r="B111" s="244"/>
      <c r="C111" s="245"/>
      <c r="D111" s="234" t="s">
        <v>159</v>
      </c>
      <c r="E111" s="246" t="s">
        <v>21</v>
      </c>
      <c r="F111" s="247" t="s">
        <v>177</v>
      </c>
      <c r="G111" s="245"/>
      <c r="H111" s="246" t="s">
        <v>21</v>
      </c>
      <c r="I111" s="248"/>
      <c r="J111" s="245"/>
      <c r="K111" s="245"/>
      <c r="L111" s="249"/>
      <c r="M111" s="250"/>
      <c r="N111" s="251"/>
      <c r="O111" s="251"/>
      <c r="P111" s="251"/>
      <c r="Q111" s="251"/>
      <c r="R111" s="251"/>
      <c r="S111" s="251"/>
      <c r="T111" s="252"/>
      <c r="AT111" s="253" t="s">
        <v>159</v>
      </c>
      <c r="AU111" s="253" t="s">
        <v>82</v>
      </c>
      <c r="AV111" s="12" t="s">
        <v>80</v>
      </c>
      <c r="AW111" s="12" t="s">
        <v>35</v>
      </c>
      <c r="AX111" s="12" t="s">
        <v>72</v>
      </c>
      <c r="AY111" s="253" t="s">
        <v>150</v>
      </c>
    </row>
    <row r="112" s="11" customFormat="1">
      <c r="B112" s="232"/>
      <c r="C112" s="233"/>
      <c r="D112" s="234" t="s">
        <v>159</v>
      </c>
      <c r="E112" s="235" t="s">
        <v>21</v>
      </c>
      <c r="F112" s="236" t="s">
        <v>178</v>
      </c>
      <c r="G112" s="233"/>
      <c r="H112" s="237">
        <v>442.27100000000002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AT112" s="243" t="s">
        <v>159</v>
      </c>
      <c r="AU112" s="243" t="s">
        <v>82</v>
      </c>
      <c r="AV112" s="11" t="s">
        <v>82</v>
      </c>
      <c r="AW112" s="11" t="s">
        <v>35</v>
      </c>
      <c r="AX112" s="11" t="s">
        <v>72</v>
      </c>
      <c r="AY112" s="243" t="s">
        <v>150</v>
      </c>
    </row>
    <row r="113" s="11" customFormat="1">
      <c r="B113" s="232"/>
      <c r="C113" s="233"/>
      <c r="D113" s="234" t="s">
        <v>159</v>
      </c>
      <c r="E113" s="235" t="s">
        <v>21</v>
      </c>
      <c r="F113" s="236" t="s">
        <v>179</v>
      </c>
      <c r="G113" s="233"/>
      <c r="H113" s="237">
        <v>-53.700000000000003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AT113" s="243" t="s">
        <v>159</v>
      </c>
      <c r="AU113" s="243" t="s">
        <v>82</v>
      </c>
      <c r="AV113" s="11" t="s">
        <v>82</v>
      </c>
      <c r="AW113" s="11" t="s">
        <v>35</v>
      </c>
      <c r="AX113" s="11" t="s">
        <v>72</v>
      </c>
      <c r="AY113" s="243" t="s">
        <v>150</v>
      </c>
    </row>
    <row r="114" s="13" customFormat="1">
      <c r="B114" s="254"/>
      <c r="C114" s="255"/>
      <c r="D114" s="234" t="s">
        <v>159</v>
      </c>
      <c r="E114" s="256" t="s">
        <v>21</v>
      </c>
      <c r="F114" s="257" t="s">
        <v>180</v>
      </c>
      <c r="G114" s="255"/>
      <c r="H114" s="258">
        <v>388.57100000000003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AT114" s="264" t="s">
        <v>159</v>
      </c>
      <c r="AU114" s="264" t="s">
        <v>82</v>
      </c>
      <c r="AV114" s="13" t="s">
        <v>164</v>
      </c>
      <c r="AW114" s="13" t="s">
        <v>35</v>
      </c>
      <c r="AX114" s="13" t="s">
        <v>80</v>
      </c>
      <c r="AY114" s="264" t="s">
        <v>150</v>
      </c>
    </row>
    <row r="115" s="1" customFormat="1" ht="25.5" customHeight="1">
      <c r="B115" s="45"/>
      <c r="C115" s="220" t="s">
        <v>181</v>
      </c>
      <c r="D115" s="220" t="s">
        <v>152</v>
      </c>
      <c r="E115" s="221" t="s">
        <v>182</v>
      </c>
      <c r="F115" s="222" t="s">
        <v>183</v>
      </c>
      <c r="G115" s="223" t="s">
        <v>170</v>
      </c>
      <c r="H115" s="224">
        <v>388.57100000000003</v>
      </c>
      <c r="I115" s="225"/>
      <c r="J115" s="226">
        <f>ROUND(I115*H115,2)</f>
        <v>0</v>
      </c>
      <c r="K115" s="222" t="s">
        <v>156</v>
      </c>
      <c r="L115" s="71"/>
      <c r="M115" s="227" t="s">
        <v>21</v>
      </c>
      <c r="N115" s="228" t="s">
        <v>43</v>
      </c>
      <c r="O115" s="46"/>
      <c r="P115" s="229">
        <f>O115*H115</f>
        <v>0</v>
      </c>
      <c r="Q115" s="229">
        <v>0</v>
      </c>
      <c r="R115" s="229">
        <f>Q115*H115</f>
        <v>0</v>
      </c>
      <c r="S115" s="229">
        <v>0</v>
      </c>
      <c r="T115" s="230">
        <f>S115*H115</f>
        <v>0</v>
      </c>
      <c r="AR115" s="23" t="s">
        <v>157</v>
      </c>
      <c r="AT115" s="23" t="s">
        <v>152</v>
      </c>
      <c r="AU115" s="23" t="s">
        <v>82</v>
      </c>
      <c r="AY115" s="23" t="s">
        <v>150</v>
      </c>
      <c r="BE115" s="231">
        <f>IF(N115="základní",J115,0)</f>
        <v>0</v>
      </c>
      <c r="BF115" s="231">
        <f>IF(N115="snížená",J115,0)</f>
        <v>0</v>
      </c>
      <c r="BG115" s="231">
        <f>IF(N115="zákl. přenesená",J115,0)</f>
        <v>0</v>
      </c>
      <c r="BH115" s="231">
        <f>IF(N115="sníž. přenesená",J115,0)</f>
        <v>0</v>
      </c>
      <c r="BI115" s="231">
        <f>IF(N115="nulová",J115,0)</f>
        <v>0</v>
      </c>
      <c r="BJ115" s="23" t="s">
        <v>80</v>
      </c>
      <c r="BK115" s="231">
        <f>ROUND(I115*H115,2)</f>
        <v>0</v>
      </c>
      <c r="BL115" s="23" t="s">
        <v>157</v>
      </c>
      <c r="BM115" s="23" t="s">
        <v>184</v>
      </c>
    </row>
    <row r="116" s="1" customFormat="1" ht="25.5" customHeight="1">
      <c r="B116" s="45"/>
      <c r="C116" s="220" t="s">
        <v>185</v>
      </c>
      <c r="D116" s="220" t="s">
        <v>152</v>
      </c>
      <c r="E116" s="221" t="s">
        <v>186</v>
      </c>
      <c r="F116" s="222" t="s">
        <v>187</v>
      </c>
      <c r="G116" s="223" t="s">
        <v>170</v>
      </c>
      <c r="H116" s="224">
        <v>24.222999999999999</v>
      </c>
      <c r="I116" s="225"/>
      <c r="J116" s="226">
        <f>ROUND(I116*H116,2)</f>
        <v>0</v>
      </c>
      <c r="K116" s="222" t="s">
        <v>156</v>
      </c>
      <c r="L116" s="71"/>
      <c r="M116" s="227" t="s">
        <v>21</v>
      </c>
      <c r="N116" s="228" t="s">
        <v>43</v>
      </c>
      <c r="O116" s="4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AR116" s="23" t="s">
        <v>157</v>
      </c>
      <c r="AT116" s="23" t="s">
        <v>152</v>
      </c>
      <c r="AU116" s="23" t="s">
        <v>82</v>
      </c>
      <c r="AY116" s="23" t="s">
        <v>150</v>
      </c>
      <c r="BE116" s="231">
        <f>IF(N116="základní",J116,0)</f>
        <v>0</v>
      </c>
      <c r="BF116" s="231">
        <f>IF(N116="snížená",J116,0)</f>
        <v>0</v>
      </c>
      <c r="BG116" s="231">
        <f>IF(N116="zákl. přenesená",J116,0)</f>
        <v>0</v>
      </c>
      <c r="BH116" s="231">
        <f>IF(N116="sníž. přenesená",J116,0)</f>
        <v>0</v>
      </c>
      <c r="BI116" s="231">
        <f>IF(N116="nulová",J116,0)</f>
        <v>0</v>
      </c>
      <c r="BJ116" s="23" t="s">
        <v>80</v>
      </c>
      <c r="BK116" s="231">
        <f>ROUND(I116*H116,2)</f>
        <v>0</v>
      </c>
      <c r="BL116" s="23" t="s">
        <v>157</v>
      </c>
      <c r="BM116" s="23" t="s">
        <v>188</v>
      </c>
    </row>
    <row r="117" s="12" customFormat="1">
      <c r="B117" s="244"/>
      <c r="C117" s="245"/>
      <c r="D117" s="234" t="s">
        <v>159</v>
      </c>
      <c r="E117" s="246" t="s">
        <v>21</v>
      </c>
      <c r="F117" s="247" t="s">
        <v>177</v>
      </c>
      <c r="G117" s="245"/>
      <c r="H117" s="246" t="s">
        <v>21</v>
      </c>
      <c r="I117" s="248"/>
      <c r="J117" s="245"/>
      <c r="K117" s="245"/>
      <c r="L117" s="249"/>
      <c r="M117" s="250"/>
      <c r="N117" s="251"/>
      <c r="O117" s="251"/>
      <c r="P117" s="251"/>
      <c r="Q117" s="251"/>
      <c r="R117" s="251"/>
      <c r="S117" s="251"/>
      <c r="T117" s="252"/>
      <c r="AT117" s="253" t="s">
        <v>159</v>
      </c>
      <c r="AU117" s="253" t="s">
        <v>82</v>
      </c>
      <c r="AV117" s="12" t="s">
        <v>80</v>
      </c>
      <c r="AW117" s="12" t="s">
        <v>35</v>
      </c>
      <c r="AX117" s="12" t="s">
        <v>72</v>
      </c>
      <c r="AY117" s="253" t="s">
        <v>150</v>
      </c>
    </row>
    <row r="118" s="11" customFormat="1">
      <c r="B118" s="232"/>
      <c r="C118" s="233"/>
      <c r="D118" s="234" t="s">
        <v>159</v>
      </c>
      <c r="E118" s="235" t="s">
        <v>21</v>
      </c>
      <c r="F118" s="236" t="s">
        <v>189</v>
      </c>
      <c r="G118" s="233"/>
      <c r="H118" s="237">
        <v>24.222999999999999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AT118" s="243" t="s">
        <v>159</v>
      </c>
      <c r="AU118" s="243" t="s">
        <v>82</v>
      </c>
      <c r="AV118" s="11" t="s">
        <v>82</v>
      </c>
      <c r="AW118" s="11" t="s">
        <v>35</v>
      </c>
      <c r="AX118" s="11" t="s">
        <v>80</v>
      </c>
      <c r="AY118" s="243" t="s">
        <v>150</v>
      </c>
    </row>
    <row r="119" s="1" customFormat="1" ht="38.25" customHeight="1">
      <c r="B119" s="45"/>
      <c r="C119" s="220" t="s">
        <v>190</v>
      </c>
      <c r="D119" s="220" t="s">
        <v>152</v>
      </c>
      <c r="E119" s="221" t="s">
        <v>191</v>
      </c>
      <c r="F119" s="222" t="s">
        <v>192</v>
      </c>
      <c r="G119" s="223" t="s">
        <v>170</v>
      </c>
      <c r="H119" s="224">
        <v>24.222999999999999</v>
      </c>
      <c r="I119" s="225"/>
      <c r="J119" s="226">
        <f>ROUND(I119*H119,2)</f>
        <v>0</v>
      </c>
      <c r="K119" s="222" t="s">
        <v>156</v>
      </c>
      <c r="L119" s="71"/>
      <c r="M119" s="227" t="s">
        <v>21</v>
      </c>
      <c r="N119" s="228" t="s">
        <v>43</v>
      </c>
      <c r="O119" s="46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AR119" s="23" t="s">
        <v>157</v>
      </c>
      <c r="AT119" s="23" t="s">
        <v>152</v>
      </c>
      <c r="AU119" s="23" t="s">
        <v>82</v>
      </c>
      <c r="AY119" s="23" t="s">
        <v>150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23" t="s">
        <v>80</v>
      </c>
      <c r="BK119" s="231">
        <f>ROUND(I119*H119,2)</f>
        <v>0</v>
      </c>
      <c r="BL119" s="23" t="s">
        <v>157</v>
      </c>
      <c r="BM119" s="23" t="s">
        <v>193</v>
      </c>
    </row>
    <row r="120" s="1" customFormat="1" ht="25.5" customHeight="1">
      <c r="B120" s="45"/>
      <c r="C120" s="220" t="s">
        <v>194</v>
      </c>
      <c r="D120" s="220" t="s">
        <v>152</v>
      </c>
      <c r="E120" s="221" t="s">
        <v>195</v>
      </c>
      <c r="F120" s="222" t="s">
        <v>196</v>
      </c>
      <c r="G120" s="223" t="s">
        <v>170</v>
      </c>
      <c r="H120" s="224">
        <v>27.274999999999999</v>
      </c>
      <c r="I120" s="225"/>
      <c r="J120" s="226">
        <f>ROUND(I120*H120,2)</f>
        <v>0</v>
      </c>
      <c r="K120" s="222" t="s">
        <v>156</v>
      </c>
      <c r="L120" s="71"/>
      <c r="M120" s="227" t="s">
        <v>21</v>
      </c>
      <c r="N120" s="228" t="s">
        <v>43</v>
      </c>
      <c r="O120" s="4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AR120" s="23" t="s">
        <v>157</v>
      </c>
      <c r="AT120" s="23" t="s">
        <v>152</v>
      </c>
      <c r="AU120" s="23" t="s">
        <v>82</v>
      </c>
      <c r="AY120" s="23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23" t="s">
        <v>80</v>
      </c>
      <c r="BK120" s="231">
        <f>ROUND(I120*H120,2)</f>
        <v>0</v>
      </c>
      <c r="BL120" s="23" t="s">
        <v>157</v>
      </c>
      <c r="BM120" s="23" t="s">
        <v>197</v>
      </c>
    </row>
    <row r="121" s="12" customFormat="1">
      <c r="B121" s="244"/>
      <c r="C121" s="245"/>
      <c r="D121" s="234" t="s">
        <v>159</v>
      </c>
      <c r="E121" s="246" t="s">
        <v>21</v>
      </c>
      <c r="F121" s="247" t="s">
        <v>177</v>
      </c>
      <c r="G121" s="245"/>
      <c r="H121" s="246" t="s">
        <v>21</v>
      </c>
      <c r="I121" s="248"/>
      <c r="J121" s="245"/>
      <c r="K121" s="245"/>
      <c r="L121" s="249"/>
      <c r="M121" s="250"/>
      <c r="N121" s="251"/>
      <c r="O121" s="251"/>
      <c r="P121" s="251"/>
      <c r="Q121" s="251"/>
      <c r="R121" s="251"/>
      <c r="S121" s="251"/>
      <c r="T121" s="252"/>
      <c r="AT121" s="253" t="s">
        <v>159</v>
      </c>
      <c r="AU121" s="253" t="s">
        <v>82</v>
      </c>
      <c r="AV121" s="12" t="s">
        <v>80</v>
      </c>
      <c r="AW121" s="12" t="s">
        <v>35</v>
      </c>
      <c r="AX121" s="12" t="s">
        <v>72</v>
      </c>
      <c r="AY121" s="253" t="s">
        <v>150</v>
      </c>
    </row>
    <row r="122" s="11" customFormat="1">
      <c r="B122" s="232"/>
      <c r="C122" s="233"/>
      <c r="D122" s="234" t="s">
        <v>159</v>
      </c>
      <c r="E122" s="235" t="s">
        <v>21</v>
      </c>
      <c r="F122" s="236" t="s">
        <v>198</v>
      </c>
      <c r="G122" s="233"/>
      <c r="H122" s="237">
        <v>27.274999999999999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AT122" s="243" t="s">
        <v>159</v>
      </c>
      <c r="AU122" s="243" t="s">
        <v>82</v>
      </c>
      <c r="AV122" s="11" t="s">
        <v>82</v>
      </c>
      <c r="AW122" s="11" t="s">
        <v>35</v>
      </c>
      <c r="AX122" s="11" t="s">
        <v>72</v>
      </c>
      <c r="AY122" s="243" t="s">
        <v>150</v>
      </c>
    </row>
    <row r="123" s="13" customFormat="1">
      <c r="B123" s="254"/>
      <c r="C123" s="255"/>
      <c r="D123" s="234" t="s">
        <v>159</v>
      </c>
      <c r="E123" s="256" t="s">
        <v>21</v>
      </c>
      <c r="F123" s="257" t="s">
        <v>180</v>
      </c>
      <c r="G123" s="255"/>
      <c r="H123" s="258">
        <v>27.274999999999999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AT123" s="264" t="s">
        <v>159</v>
      </c>
      <c r="AU123" s="264" t="s">
        <v>82</v>
      </c>
      <c r="AV123" s="13" t="s">
        <v>164</v>
      </c>
      <c r="AW123" s="13" t="s">
        <v>35</v>
      </c>
      <c r="AX123" s="13" t="s">
        <v>80</v>
      </c>
      <c r="AY123" s="264" t="s">
        <v>150</v>
      </c>
    </row>
    <row r="124" s="1" customFormat="1" ht="38.25" customHeight="1">
      <c r="B124" s="45"/>
      <c r="C124" s="220" t="s">
        <v>199</v>
      </c>
      <c r="D124" s="220" t="s">
        <v>152</v>
      </c>
      <c r="E124" s="221" t="s">
        <v>200</v>
      </c>
      <c r="F124" s="222" t="s">
        <v>201</v>
      </c>
      <c r="G124" s="223" t="s">
        <v>170</v>
      </c>
      <c r="H124" s="224">
        <v>27.274999999999999</v>
      </c>
      <c r="I124" s="225"/>
      <c r="J124" s="226">
        <f>ROUND(I124*H124,2)</f>
        <v>0</v>
      </c>
      <c r="K124" s="222" t="s">
        <v>156</v>
      </c>
      <c r="L124" s="71"/>
      <c r="M124" s="227" t="s">
        <v>21</v>
      </c>
      <c r="N124" s="228" t="s">
        <v>43</v>
      </c>
      <c r="O124" s="46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AR124" s="23" t="s">
        <v>157</v>
      </c>
      <c r="AT124" s="23" t="s">
        <v>152</v>
      </c>
      <c r="AU124" s="23" t="s">
        <v>82</v>
      </c>
      <c r="AY124" s="23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23" t="s">
        <v>80</v>
      </c>
      <c r="BK124" s="231">
        <f>ROUND(I124*H124,2)</f>
        <v>0</v>
      </c>
      <c r="BL124" s="23" t="s">
        <v>157</v>
      </c>
      <c r="BM124" s="23" t="s">
        <v>202</v>
      </c>
    </row>
    <row r="125" s="1" customFormat="1" ht="38.25" customHeight="1">
      <c r="B125" s="45"/>
      <c r="C125" s="220" t="s">
        <v>203</v>
      </c>
      <c r="D125" s="220" t="s">
        <v>152</v>
      </c>
      <c r="E125" s="221" t="s">
        <v>204</v>
      </c>
      <c r="F125" s="222" t="s">
        <v>205</v>
      </c>
      <c r="G125" s="223" t="s">
        <v>170</v>
      </c>
      <c r="H125" s="224">
        <v>109.77800000000001</v>
      </c>
      <c r="I125" s="225"/>
      <c r="J125" s="226">
        <f>ROUND(I125*H125,2)</f>
        <v>0</v>
      </c>
      <c r="K125" s="222" t="s">
        <v>156</v>
      </c>
      <c r="L125" s="71"/>
      <c r="M125" s="227" t="s">
        <v>21</v>
      </c>
      <c r="N125" s="228" t="s">
        <v>43</v>
      </c>
      <c r="O125" s="46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AR125" s="23" t="s">
        <v>157</v>
      </c>
      <c r="AT125" s="23" t="s">
        <v>152</v>
      </c>
      <c r="AU125" s="23" t="s">
        <v>82</v>
      </c>
      <c r="AY125" s="23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23" t="s">
        <v>80</v>
      </c>
      <c r="BK125" s="231">
        <f>ROUND(I125*H125,2)</f>
        <v>0</v>
      </c>
      <c r="BL125" s="23" t="s">
        <v>157</v>
      </c>
      <c r="BM125" s="23" t="s">
        <v>206</v>
      </c>
    </row>
    <row r="126" s="12" customFormat="1">
      <c r="B126" s="244"/>
      <c r="C126" s="245"/>
      <c r="D126" s="234" t="s">
        <v>159</v>
      </c>
      <c r="E126" s="246" t="s">
        <v>21</v>
      </c>
      <c r="F126" s="247" t="s">
        <v>207</v>
      </c>
      <c r="G126" s="245"/>
      <c r="H126" s="246" t="s">
        <v>21</v>
      </c>
      <c r="I126" s="248"/>
      <c r="J126" s="245"/>
      <c r="K126" s="245"/>
      <c r="L126" s="249"/>
      <c r="M126" s="250"/>
      <c r="N126" s="251"/>
      <c r="O126" s="251"/>
      <c r="P126" s="251"/>
      <c r="Q126" s="251"/>
      <c r="R126" s="251"/>
      <c r="S126" s="251"/>
      <c r="T126" s="252"/>
      <c r="AT126" s="253" t="s">
        <v>159</v>
      </c>
      <c r="AU126" s="253" t="s">
        <v>82</v>
      </c>
      <c r="AV126" s="12" t="s">
        <v>80</v>
      </c>
      <c r="AW126" s="12" t="s">
        <v>35</v>
      </c>
      <c r="AX126" s="12" t="s">
        <v>72</v>
      </c>
      <c r="AY126" s="253" t="s">
        <v>150</v>
      </c>
    </row>
    <row r="127" s="11" customFormat="1">
      <c r="B127" s="232"/>
      <c r="C127" s="233"/>
      <c r="D127" s="234" t="s">
        <v>159</v>
      </c>
      <c r="E127" s="235" t="s">
        <v>21</v>
      </c>
      <c r="F127" s="236" t="s">
        <v>208</v>
      </c>
      <c r="G127" s="233"/>
      <c r="H127" s="237">
        <v>109.77800000000001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AT127" s="243" t="s">
        <v>159</v>
      </c>
      <c r="AU127" s="243" t="s">
        <v>82</v>
      </c>
      <c r="AV127" s="11" t="s">
        <v>82</v>
      </c>
      <c r="AW127" s="11" t="s">
        <v>35</v>
      </c>
      <c r="AX127" s="11" t="s">
        <v>80</v>
      </c>
      <c r="AY127" s="243" t="s">
        <v>150</v>
      </c>
    </row>
    <row r="128" s="1" customFormat="1" ht="38.25" customHeight="1">
      <c r="B128" s="45"/>
      <c r="C128" s="220" t="s">
        <v>209</v>
      </c>
      <c r="D128" s="220" t="s">
        <v>152</v>
      </c>
      <c r="E128" s="221" t="s">
        <v>210</v>
      </c>
      <c r="F128" s="222" t="s">
        <v>211</v>
      </c>
      <c r="G128" s="223" t="s">
        <v>170</v>
      </c>
      <c r="H128" s="224">
        <v>380.76900000000001</v>
      </c>
      <c r="I128" s="225"/>
      <c r="J128" s="226">
        <f>ROUND(I128*H128,2)</f>
        <v>0</v>
      </c>
      <c r="K128" s="222" t="s">
        <v>156</v>
      </c>
      <c r="L128" s="71"/>
      <c r="M128" s="227" t="s">
        <v>21</v>
      </c>
      <c r="N128" s="228" t="s">
        <v>43</v>
      </c>
      <c r="O128" s="4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AR128" s="23" t="s">
        <v>157</v>
      </c>
      <c r="AT128" s="23" t="s">
        <v>152</v>
      </c>
      <c r="AU128" s="23" t="s">
        <v>82</v>
      </c>
      <c r="AY128" s="23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23" t="s">
        <v>80</v>
      </c>
      <c r="BK128" s="231">
        <f>ROUND(I128*H128,2)</f>
        <v>0</v>
      </c>
      <c r="BL128" s="23" t="s">
        <v>157</v>
      </c>
      <c r="BM128" s="23" t="s">
        <v>212</v>
      </c>
    </row>
    <row r="129" s="11" customFormat="1">
      <c r="B129" s="232"/>
      <c r="C129" s="233"/>
      <c r="D129" s="234" t="s">
        <v>159</v>
      </c>
      <c r="E129" s="235" t="s">
        <v>21</v>
      </c>
      <c r="F129" s="236" t="s">
        <v>213</v>
      </c>
      <c r="G129" s="233"/>
      <c r="H129" s="237">
        <v>380.76900000000001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AT129" s="243" t="s">
        <v>159</v>
      </c>
      <c r="AU129" s="243" t="s">
        <v>82</v>
      </c>
      <c r="AV129" s="11" t="s">
        <v>82</v>
      </c>
      <c r="AW129" s="11" t="s">
        <v>35</v>
      </c>
      <c r="AX129" s="11" t="s">
        <v>80</v>
      </c>
      <c r="AY129" s="243" t="s">
        <v>150</v>
      </c>
    </row>
    <row r="130" s="1" customFormat="1" ht="25.5" customHeight="1">
      <c r="B130" s="45"/>
      <c r="C130" s="220" t="s">
        <v>214</v>
      </c>
      <c r="D130" s="220" t="s">
        <v>152</v>
      </c>
      <c r="E130" s="221" t="s">
        <v>215</v>
      </c>
      <c r="F130" s="222" t="s">
        <v>216</v>
      </c>
      <c r="G130" s="223" t="s">
        <v>170</v>
      </c>
      <c r="H130" s="224">
        <v>109.77800000000001</v>
      </c>
      <c r="I130" s="225"/>
      <c r="J130" s="226">
        <f>ROUND(I130*H130,2)</f>
        <v>0</v>
      </c>
      <c r="K130" s="222" t="s">
        <v>156</v>
      </c>
      <c r="L130" s="71"/>
      <c r="M130" s="227" t="s">
        <v>21</v>
      </c>
      <c r="N130" s="228" t="s">
        <v>43</v>
      </c>
      <c r="O130" s="4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AR130" s="23" t="s">
        <v>157</v>
      </c>
      <c r="AT130" s="23" t="s">
        <v>152</v>
      </c>
      <c r="AU130" s="23" t="s">
        <v>82</v>
      </c>
      <c r="AY130" s="23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23" t="s">
        <v>80</v>
      </c>
      <c r="BK130" s="231">
        <f>ROUND(I130*H130,2)</f>
        <v>0</v>
      </c>
      <c r="BL130" s="23" t="s">
        <v>157</v>
      </c>
      <c r="BM130" s="23" t="s">
        <v>217</v>
      </c>
    </row>
    <row r="131" s="12" customFormat="1">
      <c r="B131" s="244"/>
      <c r="C131" s="245"/>
      <c r="D131" s="234" t="s">
        <v>159</v>
      </c>
      <c r="E131" s="246" t="s">
        <v>21</v>
      </c>
      <c r="F131" s="247" t="s">
        <v>207</v>
      </c>
      <c r="G131" s="245"/>
      <c r="H131" s="246" t="s">
        <v>21</v>
      </c>
      <c r="I131" s="248"/>
      <c r="J131" s="245"/>
      <c r="K131" s="245"/>
      <c r="L131" s="249"/>
      <c r="M131" s="250"/>
      <c r="N131" s="251"/>
      <c r="O131" s="251"/>
      <c r="P131" s="251"/>
      <c r="Q131" s="251"/>
      <c r="R131" s="251"/>
      <c r="S131" s="251"/>
      <c r="T131" s="252"/>
      <c r="AT131" s="253" t="s">
        <v>159</v>
      </c>
      <c r="AU131" s="253" t="s">
        <v>82</v>
      </c>
      <c r="AV131" s="12" t="s">
        <v>80</v>
      </c>
      <c r="AW131" s="12" t="s">
        <v>35</v>
      </c>
      <c r="AX131" s="12" t="s">
        <v>72</v>
      </c>
      <c r="AY131" s="253" t="s">
        <v>150</v>
      </c>
    </row>
    <row r="132" s="11" customFormat="1">
      <c r="B132" s="232"/>
      <c r="C132" s="233"/>
      <c r="D132" s="234" t="s">
        <v>159</v>
      </c>
      <c r="E132" s="235" t="s">
        <v>21</v>
      </c>
      <c r="F132" s="236" t="s">
        <v>208</v>
      </c>
      <c r="G132" s="233"/>
      <c r="H132" s="237">
        <v>109.77800000000001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AT132" s="243" t="s">
        <v>159</v>
      </c>
      <c r="AU132" s="243" t="s">
        <v>82</v>
      </c>
      <c r="AV132" s="11" t="s">
        <v>82</v>
      </c>
      <c r="AW132" s="11" t="s">
        <v>35</v>
      </c>
      <c r="AX132" s="11" t="s">
        <v>80</v>
      </c>
      <c r="AY132" s="243" t="s">
        <v>150</v>
      </c>
    </row>
    <row r="133" s="1" customFormat="1" ht="16.5" customHeight="1">
      <c r="B133" s="45"/>
      <c r="C133" s="220" t="s">
        <v>218</v>
      </c>
      <c r="D133" s="220" t="s">
        <v>152</v>
      </c>
      <c r="E133" s="221" t="s">
        <v>219</v>
      </c>
      <c r="F133" s="222" t="s">
        <v>220</v>
      </c>
      <c r="G133" s="223" t="s">
        <v>170</v>
      </c>
      <c r="H133" s="224">
        <v>380.76900000000001</v>
      </c>
      <c r="I133" s="225"/>
      <c r="J133" s="226">
        <f>ROUND(I133*H133,2)</f>
        <v>0</v>
      </c>
      <c r="K133" s="222" t="s">
        <v>156</v>
      </c>
      <c r="L133" s="71"/>
      <c r="M133" s="227" t="s">
        <v>21</v>
      </c>
      <c r="N133" s="228" t="s">
        <v>43</v>
      </c>
      <c r="O133" s="46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AR133" s="23" t="s">
        <v>157</v>
      </c>
      <c r="AT133" s="23" t="s">
        <v>152</v>
      </c>
      <c r="AU133" s="23" t="s">
        <v>82</v>
      </c>
      <c r="AY133" s="23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23" t="s">
        <v>80</v>
      </c>
      <c r="BK133" s="231">
        <f>ROUND(I133*H133,2)</f>
        <v>0</v>
      </c>
      <c r="BL133" s="23" t="s">
        <v>157</v>
      </c>
      <c r="BM133" s="23" t="s">
        <v>221</v>
      </c>
    </row>
    <row r="134" s="1" customFormat="1" ht="25.5" customHeight="1">
      <c r="B134" s="45"/>
      <c r="C134" s="220" t="s">
        <v>10</v>
      </c>
      <c r="D134" s="220" t="s">
        <v>152</v>
      </c>
      <c r="E134" s="221" t="s">
        <v>222</v>
      </c>
      <c r="F134" s="222" t="s">
        <v>223</v>
      </c>
      <c r="G134" s="223" t="s">
        <v>224</v>
      </c>
      <c r="H134" s="224">
        <v>761.53800000000001</v>
      </c>
      <c r="I134" s="225"/>
      <c r="J134" s="226">
        <f>ROUND(I134*H134,2)</f>
        <v>0</v>
      </c>
      <c r="K134" s="222" t="s">
        <v>225</v>
      </c>
      <c r="L134" s="71"/>
      <c r="M134" s="227" t="s">
        <v>21</v>
      </c>
      <c r="N134" s="228" t="s">
        <v>43</v>
      </c>
      <c r="O134" s="46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AR134" s="23" t="s">
        <v>157</v>
      </c>
      <c r="AT134" s="23" t="s">
        <v>152</v>
      </c>
      <c r="AU134" s="23" t="s">
        <v>82</v>
      </c>
      <c r="AY134" s="23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23" t="s">
        <v>80</v>
      </c>
      <c r="BK134" s="231">
        <f>ROUND(I134*H134,2)</f>
        <v>0</v>
      </c>
      <c r="BL134" s="23" t="s">
        <v>157</v>
      </c>
      <c r="BM134" s="23" t="s">
        <v>226</v>
      </c>
    </row>
    <row r="135" s="11" customFormat="1">
      <c r="B135" s="232"/>
      <c r="C135" s="233"/>
      <c r="D135" s="234" t="s">
        <v>159</v>
      </c>
      <c r="E135" s="235" t="s">
        <v>21</v>
      </c>
      <c r="F135" s="236" t="s">
        <v>227</v>
      </c>
      <c r="G135" s="233"/>
      <c r="H135" s="237">
        <v>761.53800000000001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AT135" s="243" t="s">
        <v>159</v>
      </c>
      <c r="AU135" s="243" t="s">
        <v>82</v>
      </c>
      <c r="AV135" s="11" t="s">
        <v>82</v>
      </c>
      <c r="AW135" s="11" t="s">
        <v>35</v>
      </c>
      <c r="AX135" s="11" t="s">
        <v>80</v>
      </c>
      <c r="AY135" s="243" t="s">
        <v>150</v>
      </c>
    </row>
    <row r="136" s="1" customFormat="1" ht="51" customHeight="1">
      <c r="B136" s="45"/>
      <c r="C136" s="220" t="s">
        <v>228</v>
      </c>
      <c r="D136" s="220" t="s">
        <v>152</v>
      </c>
      <c r="E136" s="221" t="s">
        <v>229</v>
      </c>
      <c r="F136" s="222" t="s">
        <v>230</v>
      </c>
      <c r="G136" s="223" t="s">
        <v>170</v>
      </c>
      <c r="H136" s="224">
        <v>100.136</v>
      </c>
      <c r="I136" s="225"/>
      <c r="J136" s="226">
        <f>ROUND(I136*H136,2)</f>
        <v>0</v>
      </c>
      <c r="K136" s="222" t="s">
        <v>156</v>
      </c>
      <c r="L136" s="71"/>
      <c r="M136" s="227" t="s">
        <v>21</v>
      </c>
      <c r="N136" s="228" t="s">
        <v>43</v>
      </c>
      <c r="O136" s="46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AR136" s="23" t="s">
        <v>157</v>
      </c>
      <c r="AT136" s="23" t="s">
        <v>152</v>
      </c>
      <c r="AU136" s="23" t="s">
        <v>82</v>
      </c>
      <c r="AY136" s="23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23" t="s">
        <v>80</v>
      </c>
      <c r="BK136" s="231">
        <f>ROUND(I136*H136,2)</f>
        <v>0</v>
      </c>
      <c r="BL136" s="23" t="s">
        <v>157</v>
      </c>
      <c r="BM136" s="23" t="s">
        <v>231</v>
      </c>
    </row>
    <row r="137" s="12" customFormat="1">
      <c r="B137" s="244"/>
      <c r="C137" s="245"/>
      <c r="D137" s="234" t="s">
        <v>159</v>
      </c>
      <c r="E137" s="246" t="s">
        <v>21</v>
      </c>
      <c r="F137" s="247" t="s">
        <v>232</v>
      </c>
      <c r="G137" s="245"/>
      <c r="H137" s="246" t="s">
        <v>21</v>
      </c>
      <c r="I137" s="248"/>
      <c r="J137" s="245"/>
      <c r="K137" s="245"/>
      <c r="L137" s="249"/>
      <c r="M137" s="250"/>
      <c r="N137" s="251"/>
      <c r="O137" s="251"/>
      <c r="P137" s="251"/>
      <c r="Q137" s="251"/>
      <c r="R137" s="251"/>
      <c r="S137" s="251"/>
      <c r="T137" s="252"/>
      <c r="AT137" s="253" t="s">
        <v>159</v>
      </c>
      <c r="AU137" s="253" t="s">
        <v>82</v>
      </c>
      <c r="AV137" s="12" t="s">
        <v>80</v>
      </c>
      <c r="AW137" s="12" t="s">
        <v>35</v>
      </c>
      <c r="AX137" s="12" t="s">
        <v>72</v>
      </c>
      <c r="AY137" s="253" t="s">
        <v>150</v>
      </c>
    </row>
    <row r="138" s="11" customFormat="1">
      <c r="B138" s="232"/>
      <c r="C138" s="233"/>
      <c r="D138" s="234" t="s">
        <v>159</v>
      </c>
      <c r="E138" s="235" t="s">
        <v>21</v>
      </c>
      <c r="F138" s="236" t="s">
        <v>233</v>
      </c>
      <c r="G138" s="233"/>
      <c r="H138" s="237">
        <v>100.136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AT138" s="243" t="s">
        <v>159</v>
      </c>
      <c r="AU138" s="243" t="s">
        <v>82</v>
      </c>
      <c r="AV138" s="11" t="s">
        <v>82</v>
      </c>
      <c r="AW138" s="11" t="s">
        <v>35</v>
      </c>
      <c r="AX138" s="11" t="s">
        <v>80</v>
      </c>
      <c r="AY138" s="243" t="s">
        <v>150</v>
      </c>
    </row>
    <row r="139" s="1" customFormat="1" ht="38.25" customHeight="1">
      <c r="B139" s="45"/>
      <c r="C139" s="220" t="s">
        <v>234</v>
      </c>
      <c r="D139" s="220" t="s">
        <v>152</v>
      </c>
      <c r="E139" s="221" t="s">
        <v>235</v>
      </c>
      <c r="F139" s="222" t="s">
        <v>236</v>
      </c>
      <c r="G139" s="223" t="s">
        <v>170</v>
      </c>
      <c r="H139" s="224">
        <v>7.8819999999999997</v>
      </c>
      <c r="I139" s="225"/>
      <c r="J139" s="226">
        <f>ROUND(I139*H139,2)</f>
        <v>0</v>
      </c>
      <c r="K139" s="222" t="s">
        <v>156</v>
      </c>
      <c r="L139" s="71"/>
      <c r="M139" s="227" t="s">
        <v>21</v>
      </c>
      <c r="N139" s="228" t="s">
        <v>43</v>
      </c>
      <c r="O139" s="46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AR139" s="23" t="s">
        <v>157</v>
      </c>
      <c r="AT139" s="23" t="s">
        <v>152</v>
      </c>
      <c r="AU139" s="23" t="s">
        <v>82</v>
      </c>
      <c r="AY139" s="23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23" t="s">
        <v>80</v>
      </c>
      <c r="BK139" s="231">
        <f>ROUND(I139*H139,2)</f>
        <v>0</v>
      </c>
      <c r="BL139" s="23" t="s">
        <v>157</v>
      </c>
      <c r="BM139" s="23" t="s">
        <v>237</v>
      </c>
    </row>
    <row r="140" s="11" customFormat="1">
      <c r="B140" s="232"/>
      <c r="C140" s="233"/>
      <c r="D140" s="234" t="s">
        <v>159</v>
      </c>
      <c r="E140" s="235" t="s">
        <v>21</v>
      </c>
      <c r="F140" s="236" t="s">
        <v>238</v>
      </c>
      <c r="G140" s="233"/>
      <c r="H140" s="237">
        <v>7.8819999999999997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AT140" s="243" t="s">
        <v>159</v>
      </c>
      <c r="AU140" s="243" t="s">
        <v>82</v>
      </c>
      <c r="AV140" s="11" t="s">
        <v>82</v>
      </c>
      <c r="AW140" s="11" t="s">
        <v>35</v>
      </c>
      <c r="AX140" s="11" t="s">
        <v>80</v>
      </c>
      <c r="AY140" s="243" t="s">
        <v>150</v>
      </c>
    </row>
    <row r="141" s="1" customFormat="1" ht="16.5" customHeight="1">
      <c r="B141" s="45"/>
      <c r="C141" s="265" t="s">
        <v>239</v>
      </c>
      <c r="D141" s="265" t="s">
        <v>240</v>
      </c>
      <c r="E141" s="266" t="s">
        <v>241</v>
      </c>
      <c r="F141" s="267" t="s">
        <v>242</v>
      </c>
      <c r="G141" s="268" t="s">
        <v>224</v>
      </c>
      <c r="H141" s="269">
        <v>15.763999999999999</v>
      </c>
      <c r="I141" s="270"/>
      <c r="J141" s="271">
        <f>ROUND(I141*H141,2)</f>
        <v>0</v>
      </c>
      <c r="K141" s="267" t="s">
        <v>156</v>
      </c>
      <c r="L141" s="272"/>
      <c r="M141" s="273" t="s">
        <v>21</v>
      </c>
      <c r="N141" s="274" t="s">
        <v>43</v>
      </c>
      <c r="O141" s="46"/>
      <c r="P141" s="229">
        <f>O141*H141</f>
        <v>0</v>
      </c>
      <c r="Q141" s="229">
        <v>1</v>
      </c>
      <c r="R141" s="229">
        <f>Q141*H141</f>
        <v>15.763999999999999</v>
      </c>
      <c r="S141" s="229">
        <v>0</v>
      </c>
      <c r="T141" s="230">
        <f>S141*H141</f>
        <v>0</v>
      </c>
      <c r="AR141" s="23" t="s">
        <v>190</v>
      </c>
      <c r="AT141" s="23" t="s">
        <v>240</v>
      </c>
      <c r="AU141" s="23" t="s">
        <v>82</v>
      </c>
      <c r="AY141" s="23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23" t="s">
        <v>80</v>
      </c>
      <c r="BK141" s="231">
        <f>ROUND(I141*H141,2)</f>
        <v>0</v>
      </c>
      <c r="BL141" s="23" t="s">
        <v>157</v>
      </c>
      <c r="BM141" s="23" t="s">
        <v>243</v>
      </c>
    </row>
    <row r="142" s="11" customFormat="1">
      <c r="B142" s="232"/>
      <c r="C142" s="233"/>
      <c r="D142" s="234" t="s">
        <v>159</v>
      </c>
      <c r="E142" s="233"/>
      <c r="F142" s="236" t="s">
        <v>244</v>
      </c>
      <c r="G142" s="233"/>
      <c r="H142" s="237">
        <v>15.763999999999999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AT142" s="243" t="s">
        <v>159</v>
      </c>
      <c r="AU142" s="243" t="s">
        <v>82</v>
      </c>
      <c r="AV142" s="11" t="s">
        <v>82</v>
      </c>
      <c r="AW142" s="11" t="s">
        <v>6</v>
      </c>
      <c r="AX142" s="11" t="s">
        <v>80</v>
      </c>
      <c r="AY142" s="243" t="s">
        <v>150</v>
      </c>
    </row>
    <row r="143" s="1" customFormat="1" ht="25.5" customHeight="1">
      <c r="B143" s="45"/>
      <c r="C143" s="220" t="s">
        <v>245</v>
      </c>
      <c r="D143" s="220" t="s">
        <v>152</v>
      </c>
      <c r="E143" s="221" t="s">
        <v>246</v>
      </c>
      <c r="F143" s="222" t="s">
        <v>247</v>
      </c>
      <c r="G143" s="223" t="s">
        <v>155</v>
      </c>
      <c r="H143" s="224">
        <v>64.275000000000006</v>
      </c>
      <c r="I143" s="225"/>
      <c r="J143" s="226">
        <f>ROUND(I143*H143,2)</f>
        <v>0</v>
      </c>
      <c r="K143" s="222" t="s">
        <v>156</v>
      </c>
      <c r="L143" s="71"/>
      <c r="M143" s="227" t="s">
        <v>21</v>
      </c>
      <c r="N143" s="228" t="s">
        <v>43</v>
      </c>
      <c r="O143" s="46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AR143" s="23" t="s">
        <v>157</v>
      </c>
      <c r="AT143" s="23" t="s">
        <v>152</v>
      </c>
      <c r="AU143" s="23" t="s">
        <v>82</v>
      </c>
      <c r="AY143" s="23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23" t="s">
        <v>80</v>
      </c>
      <c r="BK143" s="231">
        <f>ROUND(I143*H143,2)</f>
        <v>0</v>
      </c>
      <c r="BL143" s="23" t="s">
        <v>157</v>
      </c>
      <c r="BM143" s="23" t="s">
        <v>248</v>
      </c>
    </row>
    <row r="144" s="12" customFormat="1">
      <c r="B144" s="244"/>
      <c r="C144" s="245"/>
      <c r="D144" s="234" t="s">
        <v>159</v>
      </c>
      <c r="E144" s="246" t="s">
        <v>21</v>
      </c>
      <c r="F144" s="247" t="s">
        <v>177</v>
      </c>
      <c r="G144" s="245"/>
      <c r="H144" s="246" t="s">
        <v>21</v>
      </c>
      <c r="I144" s="248"/>
      <c r="J144" s="245"/>
      <c r="K144" s="245"/>
      <c r="L144" s="249"/>
      <c r="M144" s="250"/>
      <c r="N144" s="251"/>
      <c r="O144" s="251"/>
      <c r="P144" s="251"/>
      <c r="Q144" s="251"/>
      <c r="R144" s="251"/>
      <c r="S144" s="251"/>
      <c r="T144" s="252"/>
      <c r="AT144" s="253" t="s">
        <v>159</v>
      </c>
      <c r="AU144" s="253" t="s">
        <v>82</v>
      </c>
      <c r="AV144" s="12" t="s">
        <v>80</v>
      </c>
      <c r="AW144" s="12" t="s">
        <v>35</v>
      </c>
      <c r="AX144" s="12" t="s">
        <v>72</v>
      </c>
      <c r="AY144" s="253" t="s">
        <v>150</v>
      </c>
    </row>
    <row r="145" s="11" customFormat="1">
      <c r="B145" s="232"/>
      <c r="C145" s="233"/>
      <c r="D145" s="234" t="s">
        <v>159</v>
      </c>
      <c r="E145" s="235" t="s">
        <v>21</v>
      </c>
      <c r="F145" s="236" t="s">
        <v>249</v>
      </c>
      <c r="G145" s="233"/>
      <c r="H145" s="237">
        <v>64.275000000000006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AT145" s="243" t="s">
        <v>159</v>
      </c>
      <c r="AU145" s="243" t="s">
        <v>82</v>
      </c>
      <c r="AV145" s="11" t="s">
        <v>82</v>
      </c>
      <c r="AW145" s="11" t="s">
        <v>35</v>
      </c>
      <c r="AX145" s="11" t="s">
        <v>80</v>
      </c>
      <c r="AY145" s="243" t="s">
        <v>150</v>
      </c>
    </row>
    <row r="146" s="10" customFormat="1" ht="29.88" customHeight="1">
      <c r="B146" s="204"/>
      <c r="C146" s="205"/>
      <c r="D146" s="206" t="s">
        <v>71</v>
      </c>
      <c r="E146" s="218" t="s">
        <v>82</v>
      </c>
      <c r="F146" s="218" t="s">
        <v>250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SUM(P147:P173)</f>
        <v>0</v>
      </c>
      <c r="Q146" s="212"/>
      <c r="R146" s="213">
        <f>SUM(R147:R173)</f>
        <v>328.16438421999999</v>
      </c>
      <c r="S146" s="212"/>
      <c r="T146" s="214">
        <f>SUM(T147:T173)</f>
        <v>0</v>
      </c>
      <c r="AR146" s="215" t="s">
        <v>80</v>
      </c>
      <c r="AT146" s="216" t="s">
        <v>71</v>
      </c>
      <c r="AU146" s="216" t="s">
        <v>80</v>
      </c>
      <c r="AY146" s="215" t="s">
        <v>150</v>
      </c>
      <c r="BK146" s="217">
        <f>SUM(BK147:BK173)</f>
        <v>0</v>
      </c>
    </row>
    <row r="147" s="1" customFormat="1" ht="16.5" customHeight="1">
      <c r="B147" s="45"/>
      <c r="C147" s="220" t="s">
        <v>251</v>
      </c>
      <c r="D147" s="220" t="s">
        <v>152</v>
      </c>
      <c r="E147" s="221" t="s">
        <v>252</v>
      </c>
      <c r="F147" s="222" t="s">
        <v>253</v>
      </c>
      <c r="G147" s="223" t="s">
        <v>254</v>
      </c>
      <c r="H147" s="224">
        <v>4</v>
      </c>
      <c r="I147" s="225"/>
      <c r="J147" s="226">
        <f>ROUND(I147*H147,2)</f>
        <v>0</v>
      </c>
      <c r="K147" s="222" t="s">
        <v>225</v>
      </c>
      <c r="L147" s="71"/>
      <c r="M147" s="227" t="s">
        <v>21</v>
      </c>
      <c r="N147" s="228" t="s">
        <v>43</v>
      </c>
      <c r="O147" s="46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AR147" s="23" t="s">
        <v>157</v>
      </c>
      <c r="AT147" s="23" t="s">
        <v>152</v>
      </c>
      <c r="AU147" s="23" t="s">
        <v>82</v>
      </c>
      <c r="AY147" s="23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23" t="s">
        <v>80</v>
      </c>
      <c r="BK147" s="231">
        <f>ROUND(I147*H147,2)</f>
        <v>0</v>
      </c>
      <c r="BL147" s="23" t="s">
        <v>157</v>
      </c>
      <c r="BM147" s="23" t="s">
        <v>255</v>
      </c>
    </row>
    <row r="148" s="11" customFormat="1">
      <c r="B148" s="232"/>
      <c r="C148" s="233"/>
      <c r="D148" s="234" t="s">
        <v>159</v>
      </c>
      <c r="E148" s="235" t="s">
        <v>21</v>
      </c>
      <c r="F148" s="236" t="s">
        <v>256</v>
      </c>
      <c r="G148" s="233"/>
      <c r="H148" s="237">
        <v>4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AT148" s="243" t="s">
        <v>159</v>
      </c>
      <c r="AU148" s="243" t="s">
        <v>82</v>
      </c>
      <c r="AV148" s="11" t="s">
        <v>82</v>
      </c>
      <c r="AW148" s="11" t="s">
        <v>35</v>
      </c>
      <c r="AX148" s="11" t="s">
        <v>80</v>
      </c>
      <c r="AY148" s="243" t="s">
        <v>150</v>
      </c>
    </row>
    <row r="149" s="1" customFormat="1" ht="38.25" customHeight="1">
      <c r="B149" s="45"/>
      <c r="C149" s="220" t="s">
        <v>9</v>
      </c>
      <c r="D149" s="220" t="s">
        <v>152</v>
      </c>
      <c r="E149" s="221" t="s">
        <v>257</v>
      </c>
      <c r="F149" s="222" t="s">
        <v>258</v>
      </c>
      <c r="G149" s="223" t="s">
        <v>259</v>
      </c>
      <c r="H149" s="224">
        <v>39.409999999999997</v>
      </c>
      <c r="I149" s="225"/>
      <c r="J149" s="226">
        <f>ROUND(I149*H149,2)</f>
        <v>0</v>
      </c>
      <c r="K149" s="222" t="s">
        <v>156</v>
      </c>
      <c r="L149" s="71"/>
      <c r="M149" s="227" t="s">
        <v>21</v>
      </c>
      <c r="N149" s="228" t="s">
        <v>43</v>
      </c>
      <c r="O149" s="46"/>
      <c r="P149" s="229">
        <f>O149*H149</f>
        <v>0</v>
      </c>
      <c r="Q149" s="229">
        <v>0.22656999999999999</v>
      </c>
      <c r="R149" s="229">
        <f>Q149*H149</f>
        <v>8.9291236999999981</v>
      </c>
      <c r="S149" s="229">
        <v>0</v>
      </c>
      <c r="T149" s="230">
        <f>S149*H149</f>
        <v>0</v>
      </c>
      <c r="AR149" s="23" t="s">
        <v>157</v>
      </c>
      <c r="AT149" s="23" t="s">
        <v>152</v>
      </c>
      <c r="AU149" s="23" t="s">
        <v>82</v>
      </c>
      <c r="AY149" s="23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23" t="s">
        <v>80</v>
      </c>
      <c r="BK149" s="231">
        <f>ROUND(I149*H149,2)</f>
        <v>0</v>
      </c>
      <c r="BL149" s="23" t="s">
        <v>157</v>
      </c>
      <c r="BM149" s="23" t="s">
        <v>260</v>
      </c>
    </row>
    <row r="150" s="11" customFormat="1">
      <c r="B150" s="232"/>
      <c r="C150" s="233"/>
      <c r="D150" s="234" t="s">
        <v>159</v>
      </c>
      <c r="E150" s="235" t="s">
        <v>21</v>
      </c>
      <c r="F150" s="236" t="s">
        <v>261</v>
      </c>
      <c r="G150" s="233"/>
      <c r="H150" s="237">
        <v>39.409999999999997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AT150" s="243" t="s">
        <v>159</v>
      </c>
      <c r="AU150" s="243" t="s">
        <v>82</v>
      </c>
      <c r="AV150" s="11" t="s">
        <v>82</v>
      </c>
      <c r="AW150" s="11" t="s">
        <v>35</v>
      </c>
      <c r="AX150" s="11" t="s">
        <v>80</v>
      </c>
      <c r="AY150" s="243" t="s">
        <v>150</v>
      </c>
    </row>
    <row r="151" s="1" customFormat="1" ht="25.5" customHeight="1">
      <c r="B151" s="45"/>
      <c r="C151" s="220" t="s">
        <v>262</v>
      </c>
      <c r="D151" s="220" t="s">
        <v>152</v>
      </c>
      <c r="E151" s="221" t="s">
        <v>263</v>
      </c>
      <c r="F151" s="222" t="s">
        <v>264</v>
      </c>
      <c r="G151" s="223" t="s">
        <v>170</v>
      </c>
      <c r="H151" s="224">
        <v>8.2309999999999999</v>
      </c>
      <c r="I151" s="225"/>
      <c r="J151" s="226">
        <f>ROUND(I151*H151,2)</f>
        <v>0</v>
      </c>
      <c r="K151" s="222" t="s">
        <v>156</v>
      </c>
      <c r="L151" s="71"/>
      <c r="M151" s="227" t="s">
        <v>21</v>
      </c>
      <c r="N151" s="228" t="s">
        <v>43</v>
      </c>
      <c r="O151" s="46"/>
      <c r="P151" s="229">
        <f>O151*H151</f>
        <v>0</v>
      </c>
      <c r="Q151" s="229">
        <v>2.2563399999999998</v>
      </c>
      <c r="R151" s="229">
        <f>Q151*H151</f>
        <v>18.571934539999997</v>
      </c>
      <c r="S151" s="229">
        <v>0</v>
      </c>
      <c r="T151" s="230">
        <f>S151*H151</f>
        <v>0</v>
      </c>
      <c r="AR151" s="23" t="s">
        <v>157</v>
      </c>
      <c r="AT151" s="23" t="s">
        <v>152</v>
      </c>
      <c r="AU151" s="23" t="s">
        <v>82</v>
      </c>
      <c r="AY151" s="23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23" t="s">
        <v>80</v>
      </c>
      <c r="BK151" s="231">
        <f>ROUND(I151*H151,2)</f>
        <v>0</v>
      </c>
      <c r="BL151" s="23" t="s">
        <v>157</v>
      </c>
      <c r="BM151" s="23" t="s">
        <v>265</v>
      </c>
    </row>
    <row r="152" s="12" customFormat="1">
      <c r="B152" s="244"/>
      <c r="C152" s="245"/>
      <c r="D152" s="234" t="s">
        <v>159</v>
      </c>
      <c r="E152" s="246" t="s">
        <v>21</v>
      </c>
      <c r="F152" s="247" t="s">
        <v>177</v>
      </c>
      <c r="G152" s="245"/>
      <c r="H152" s="246" t="s">
        <v>21</v>
      </c>
      <c r="I152" s="248"/>
      <c r="J152" s="245"/>
      <c r="K152" s="245"/>
      <c r="L152" s="249"/>
      <c r="M152" s="250"/>
      <c r="N152" s="251"/>
      <c r="O152" s="251"/>
      <c r="P152" s="251"/>
      <c r="Q152" s="251"/>
      <c r="R152" s="251"/>
      <c r="S152" s="251"/>
      <c r="T152" s="252"/>
      <c r="AT152" s="253" t="s">
        <v>159</v>
      </c>
      <c r="AU152" s="253" t="s">
        <v>82</v>
      </c>
      <c r="AV152" s="12" t="s">
        <v>80</v>
      </c>
      <c r="AW152" s="12" t="s">
        <v>35</v>
      </c>
      <c r="AX152" s="12" t="s">
        <v>72</v>
      </c>
      <c r="AY152" s="253" t="s">
        <v>150</v>
      </c>
    </row>
    <row r="153" s="11" customFormat="1">
      <c r="B153" s="232"/>
      <c r="C153" s="233"/>
      <c r="D153" s="234" t="s">
        <v>159</v>
      </c>
      <c r="E153" s="235" t="s">
        <v>21</v>
      </c>
      <c r="F153" s="236" t="s">
        <v>266</v>
      </c>
      <c r="G153" s="233"/>
      <c r="H153" s="237">
        <v>8.2309999999999999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AT153" s="243" t="s">
        <v>159</v>
      </c>
      <c r="AU153" s="243" t="s">
        <v>82</v>
      </c>
      <c r="AV153" s="11" t="s">
        <v>82</v>
      </c>
      <c r="AW153" s="11" t="s">
        <v>35</v>
      </c>
      <c r="AX153" s="11" t="s">
        <v>80</v>
      </c>
      <c r="AY153" s="243" t="s">
        <v>150</v>
      </c>
    </row>
    <row r="154" s="1" customFormat="1" ht="16.5" customHeight="1">
      <c r="B154" s="45"/>
      <c r="C154" s="220" t="s">
        <v>267</v>
      </c>
      <c r="D154" s="220" t="s">
        <v>152</v>
      </c>
      <c r="E154" s="221" t="s">
        <v>268</v>
      </c>
      <c r="F154" s="222" t="s">
        <v>269</v>
      </c>
      <c r="G154" s="223" t="s">
        <v>224</v>
      </c>
      <c r="H154" s="224">
        <v>0.70399999999999996</v>
      </c>
      <c r="I154" s="225"/>
      <c r="J154" s="226">
        <f>ROUND(I154*H154,2)</f>
        <v>0</v>
      </c>
      <c r="K154" s="222" t="s">
        <v>156</v>
      </c>
      <c r="L154" s="71"/>
      <c r="M154" s="227" t="s">
        <v>21</v>
      </c>
      <c r="N154" s="228" t="s">
        <v>43</v>
      </c>
      <c r="O154" s="46"/>
      <c r="P154" s="229">
        <f>O154*H154</f>
        <v>0</v>
      </c>
      <c r="Q154" s="229">
        <v>1.06277</v>
      </c>
      <c r="R154" s="229">
        <f>Q154*H154</f>
        <v>0.74819007999999998</v>
      </c>
      <c r="S154" s="229">
        <v>0</v>
      </c>
      <c r="T154" s="230">
        <f>S154*H154</f>
        <v>0</v>
      </c>
      <c r="AR154" s="23" t="s">
        <v>157</v>
      </c>
      <c r="AT154" s="23" t="s">
        <v>152</v>
      </c>
      <c r="AU154" s="23" t="s">
        <v>82</v>
      </c>
      <c r="AY154" s="23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23" t="s">
        <v>80</v>
      </c>
      <c r="BK154" s="231">
        <f>ROUND(I154*H154,2)</f>
        <v>0</v>
      </c>
      <c r="BL154" s="23" t="s">
        <v>157</v>
      </c>
      <c r="BM154" s="23" t="s">
        <v>270</v>
      </c>
    </row>
    <row r="155" s="11" customFormat="1">
      <c r="B155" s="232"/>
      <c r="C155" s="233"/>
      <c r="D155" s="234" t="s">
        <v>159</v>
      </c>
      <c r="E155" s="235" t="s">
        <v>21</v>
      </c>
      <c r="F155" s="236" t="s">
        <v>271</v>
      </c>
      <c r="G155" s="233"/>
      <c r="H155" s="237">
        <v>0.70399999999999996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AT155" s="243" t="s">
        <v>159</v>
      </c>
      <c r="AU155" s="243" t="s">
        <v>82</v>
      </c>
      <c r="AV155" s="11" t="s">
        <v>82</v>
      </c>
      <c r="AW155" s="11" t="s">
        <v>35</v>
      </c>
      <c r="AX155" s="11" t="s">
        <v>80</v>
      </c>
      <c r="AY155" s="243" t="s">
        <v>150</v>
      </c>
    </row>
    <row r="156" s="1" customFormat="1" ht="25.5" customHeight="1">
      <c r="B156" s="45"/>
      <c r="C156" s="220" t="s">
        <v>272</v>
      </c>
      <c r="D156" s="220" t="s">
        <v>152</v>
      </c>
      <c r="E156" s="221" t="s">
        <v>273</v>
      </c>
      <c r="F156" s="222" t="s">
        <v>274</v>
      </c>
      <c r="G156" s="223" t="s">
        <v>170</v>
      </c>
      <c r="H156" s="224">
        <v>65.049999999999997</v>
      </c>
      <c r="I156" s="225"/>
      <c r="J156" s="226">
        <f>ROUND(I156*H156,2)</f>
        <v>0</v>
      </c>
      <c r="K156" s="222" t="s">
        <v>156</v>
      </c>
      <c r="L156" s="71"/>
      <c r="M156" s="227" t="s">
        <v>21</v>
      </c>
      <c r="N156" s="228" t="s">
        <v>43</v>
      </c>
      <c r="O156" s="46"/>
      <c r="P156" s="229">
        <f>O156*H156</f>
        <v>0</v>
      </c>
      <c r="Q156" s="229">
        <v>2.2563399999999998</v>
      </c>
      <c r="R156" s="229">
        <f>Q156*H156</f>
        <v>146.77491699999999</v>
      </c>
      <c r="S156" s="229">
        <v>0</v>
      </c>
      <c r="T156" s="230">
        <f>S156*H156</f>
        <v>0</v>
      </c>
      <c r="AR156" s="23" t="s">
        <v>157</v>
      </c>
      <c r="AT156" s="23" t="s">
        <v>152</v>
      </c>
      <c r="AU156" s="23" t="s">
        <v>82</v>
      </c>
      <c r="AY156" s="23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23" t="s">
        <v>80</v>
      </c>
      <c r="BK156" s="231">
        <f>ROUND(I156*H156,2)</f>
        <v>0</v>
      </c>
      <c r="BL156" s="23" t="s">
        <v>157</v>
      </c>
      <c r="BM156" s="23" t="s">
        <v>275</v>
      </c>
    </row>
    <row r="157" s="12" customFormat="1">
      <c r="B157" s="244"/>
      <c r="C157" s="245"/>
      <c r="D157" s="234" t="s">
        <v>159</v>
      </c>
      <c r="E157" s="246" t="s">
        <v>21</v>
      </c>
      <c r="F157" s="247" t="s">
        <v>177</v>
      </c>
      <c r="G157" s="245"/>
      <c r="H157" s="246" t="s">
        <v>21</v>
      </c>
      <c r="I157" s="248"/>
      <c r="J157" s="245"/>
      <c r="K157" s="245"/>
      <c r="L157" s="249"/>
      <c r="M157" s="250"/>
      <c r="N157" s="251"/>
      <c r="O157" s="251"/>
      <c r="P157" s="251"/>
      <c r="Q157" s="251"/>
      <c r="R157" s="251"/>
      <c r="S157" s="251"/>
      <c r="T157" s="252"/>
      <c r="AT157" s="253" t="s">
        <v>159</v>
      </c>
      <c r="AU157" s="253" t="s">
        <v>82</v>
      </c>
      <c r="AV157" s="12" t="s">
        <v>80</v>
      </c>
      <c r="AW157" s="12" t="s">
        <v>35</v>
      </c>
      <c r="AX157" s="12" t="s">
        <v>72</v>
      </c>
      <c r="AY157" s="253" t="s">
        <v>150</v>
      </c>
    </row>
    <row r="158" s="11" customFormat="1">
      <c r="B158" s="232"/>
      <c r="C158" s="233"/>
      <c r="D158" s="234" t="s">
        <v>159</v>
      </c>
      <c r="E158" s="235" t="s">
        <v>21</v>
      </c>
      <c r="F158" s="236" t="s">
        <v>276</v>
      </c>
      <c r="G158" s="233"/>
      <c r="H158" s="237">
        <v>65.049999999999997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AT158" s="243" t="s">
        <v>159</v>
      </c>
      <c r="AU158" s="243" t="s">
        <v>82</v>
      </c>
      <c r="AV158" s="11" t="s">
        <v>82</v>
      </c>
      <c r="AW158" s="11" t="s">
        <v>35</v>
      </c>
      <c r="AX158" s="11" t="s">
        <v>80</v>
      </c>
      <c r="AY158" s="243" t="s">
        <v>150</v>
      </c>
    </row>
    <row r="159" s="1" customFormat="1" ht="16.5" customHeight="1">
      <c r="B159" s="45"/>
      <c r="C159" s="220" t="s">
        <v>277</v>
      </c>
      <c r="D159" s="220" t="s">
        <v>152</v>
      </c>
      <c r="E159" s="221" t="s">
        <v>278</v>
      </c>
      <c r="F159" s="222" t="s">
        <v>279</v>
      </c>
      <c r="G159" s="223" t="s">
        <v>155</v>
      </c>
      <c r="H159" s="224">
        <v>29.469999999999999</v>
      </c>
      <c r="I159" s="225"/>
      <c r="J159" s="226">
        <f>ROUND(I159*H159,2)</f>
        <v>0</v>
      </c>
      <c r="K159" s="222" t="s">
        <v>156</v>
      </c>
      <c r="L159" s="71"/>
      <c r="M159" s="227" t="s">
        <v>21</v>
      </c>
      <c r="N159" s="228" t="s">
        <v>43</v>
      </c>
      <c r="O159" s="46"/>
      <c r="P159" s="229">
        <f>O159*H159</f>
        <v>0</v>
      </c>
      <c r="Q159" s="229">
        <v>0.0026900000000000001</v>
      </c>
      <c r="R159" s="229">
        <f>Q159*H159</f>
        <v>0.079274300000000006</v>
      </c>
      <c r="S159" s="229">
        <v>0</v>
      </c>
      <c r="T159" s="230">
        <f>S159*H159</f>
        <v>0</v>
      </c>
      <c r="AR159" s="23" t="s">
        <v>157</v>
      </c>
      <c r="AT159" s="23" t="s">
        <v>152</v>
      </c>
      <c r="AU159" s="23" t="s">
        <v>82</v>
      </c>
      <c r="AY159" s="23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23" t="s">
        <v>80</v>
      </c>
      <c r="BK159" s="231">
        <f>ROUND(I159*H159,2)</f>
        <v>0</v>
      </c>
      <c r="BL159" s="23" t="s">
        <v>157</v>
      </c>
      <c r="BM159" s="23" t="s">
        <v>280</v>
      </c>
    </row>
    <row r="160" s="11" customFormat="1">
      <c r="B160" s="232"/>
      <c r="C160" s="233"/>
      <c r="D160" s="234" t="s">
        <v>159</v>
      </c>
      <c r="E160" s="235" t="s">
        <v>21</v>
      </c>
      <c r="F160" s="236" t="s">
        <v>281</v>
      </c>
      <c r="G160" s="233"/>
      <c r="H160" s="237">
        <v>29.469999999999999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AT160" s="243" t="s">
        <v>159</v>
      </c>
      <c r="AU160" s="243" t="s">
        <v>82</v>
      </c>
      <c r="AV160" s="11" t="s">
        <v>82</v>
      </c>
      <c r="AW160" s="11" t="s">
        <v>35</v>
      </c>
      <c r="AX160" s="11" t="s">
        <v>72</v>
      </c>
      <c r="AY160" s="243" t="s">
        <v>150</v>
      </c>
    </row>
    <row r="161" s="13" customFormat="1">
      <c r="B161" s="254"/>
      <c r="C161" s="255"/>
      <c r="D161" s="234" t="s">
        <v>159</v>
      </c>
      <c r="E161" s="256" t="s">
        <v>21</v>
      </c>
      <c r="F161" s="257" t="s">
        <v>180</v>
      </c>
      <c r="G161" s="255"/>
      <c r="H161" s="258">
        <v>29.469999999999999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AT161" s="264" t="s">
        <v>159</v>
      </c>
      <c r="AU161" s="264" t="s">
        <v>82</v>
      </c>
      <c r="AV161" s="13" t="s">
        <v>164</v>
      </c>
      <c r="AW161" s="13" t="s">
        <v>35</v>
      </c>
      <c r="AX161" s="13" t="s">
        <v>80</v>
      </c>
      <c r="AY161" s="264" t="s">
        <v>150</v>
      </c>
    </row>
    <row r="162" s="1" customFormat="1" ht="16.5" customHeight="1">
      <c r="B162" s="45"/>
      <c r="C162" s="220" t="s">
        <v>282</v>
      </c>
      <c r="D162" s="220" t="s">
        <v>152</v>
      </c>
      <c r="E162" s="221" t="s">
        <v>283</v>
      </c>
      <c r="F162" s="222" t="s">
        <v>284</v>
      </c>
      <c r="G162" s="223" t="s">
        <v>155</v>
      </c>
      <c r="H162" s="224">
        <v>29.469999999999999</v>
      </c>
      <c r="I162" s="225"/>
      <c r="J162" s="226">
        <f>ROUND(I162*H162,2)</f>
        <v>0</v>
      </c>
      <c r="K162" s="222" t="s">
        <v>156</v>
      </c>
      <c r="L162" s="71"/>
      <c r="M162" s="227" t="s">
        <v>21</v>
      </c>
      <c r="N162" s="228" t="s">
        <v>43</v>
      </c>
      <c r="O162" s="4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AR162" s="23" t="s">
        <v>157</v>
      </c>
      <c r="AT162" s="23" t="s">
        <v>152</v>
      </c>
      <c r="AU162" s="23" t="s">
        <v>82</v>
      </c>
      <c r="AY162" s="23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23" t="s">
        <v>80</v>
      </c>
      <c r="BK162" s="231">
        <f>ROUND(I162*H162,2)</f>
        <v>0</v>
      </c>
      <c r="BL162" s="23" t="s">
        <v>157</v>
      </c>
      <c r="BM162" s="23" t="s">
        <v>285</v>
      </c>
    </row>
    <row r="163" s="1" customFormat="1" ht="38.25" customHeight="1">
      <c r="B163" s="45"/>
      <c r="C163" s="220" t="s">
        <v>286</v>
      </c>
      <c r="D163" s="220" t="s">
        <v>152</v>
      </c>
      <c r="E163" s="221" t="s">
        <v>287</v>
      </c>
      <c r="F163" s="222" t="s">
        <v>288</v>
      </c>
      <c r="G163" s="223" t="s">
        <v>155</v>
      </c>
      <c r="H163" s="224">
        <v>120.907</v>
      </c>
      <c r="I163" s="225"/>
      <c r="J163" s="226">
        <f>ROUND(I163*H163,2)</f>
        <v>0</v>
      </c>
      <c r="K163" s="222" t="s">
        <v>156</v>
      </c>
      <c r="L163" s="71"/>
      <c r="M163" s="227" t="s">
        <v>21</v>
      </c>
      <c r="N163" s="228" t="s">
        <v>43</v>
      </c>
      <c r="O163" s="46"/>
      <c r="P163" s="229">
        <f>O163*H163</f>
        <v>0</v>
      </c>
      <c r="Q163" s="229">
        <v>0.96611999999999998</v>
      </c>
      <c r="R163" s="229">
        <f>Q163*H163</f>
        <v>116.81067084</v>
      </c>
      <c r="S163" s="229">
        <v>0</v>
      </c>
      <c r="T163" s="230">
        <f>S163*H163</f>
        <v>0</v>
      </c>
      <c r="AR163" s="23" t="s">
        <v>157</v>
      </c>
      <c r="AT163" s="23" t="s">
        <v>152</v>
      </c>
      <c r="AU163" s="23" t="s">
        <v>82</v>
      </c>
      <c r="AY163" s="23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23" t="s">
        <v>80</v>
      </c>
      <c r="BK163" s="231">
        <f>ROUND(I163*H163,2)</f>
        <v>0</v>
      </c>
      <c r="BL163" s="23" t="s">
        <v>157</v>
      </c>
      <c r="BM163" s="23" t="s">
        <v>289</v>
      </c>
    </row>
    <row r="164" s="12" customFormat="1">
      <c r="B164" s="244"/>
      <c r="C164" s="245"/>
      <c r="D164" s="234" t="s">
        <v>159</v>
      </c>
      <c r="E164" s="246" t="s">
        <v>21</v>
      </c>
      <c r="F164" s="247" t="s">
        <v>290</v>
      </c>
      <c r="G164" s="245"/>
      <c r="H164" s="246" t="s">
        <v>21</v>
      </c>
      <c r="I164" s="248"/>
      <c r="J164" s="245"/>
      <c r="K164" s="245"/>
      <c r="L164" s="249"/>
      <c r="M164" s="250"/>
      <c r="N164" s="251"/>
      <c r="O164" s="251"/>
      <c r="P164" s="251"/>
      <c r="Q164" s="251"/>
      <c r="R164" s="251"/>
      <c r="S164" s="251"/>
      <c r="T164" s="252"/>
      <c r="AT164" s="253" t="s">
        <v>159</v>
      </c>
      <c r="AU164" s="253" t="s">
        <v>82</v>
      </c>
      <c r="AV164" s="12" t="s">
        <v>80</v>
      </c>
      <c r="AW164" s="12" t="s">
        <v>35</v>
      </c>
      <c r="AX164" s="12" t="s">
        <v>72</v>
      </c>
      <c r="AY164" s="253" t="s">
        <v>150</v>
      </c>
    </row>
    <row r="165" s="11" customFormat="1">
      <c r="B165" s="232"/>
      <c r="C165" s="233"/>
      <c r="D165" s="234" t="s">
        <v>159</v>
      </c>
      <c r="E165" s="235" t="s">
        <v>21</v>
      </c>
      <c r="F165" s="236" t="s">
        <v>291</v>
      </c>
      <c r="G165" s="233"/>
      <c r="H165" s="237">
        <v>120.907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AT165" s="243" t="s">
        <v>159</v>
      </c>
      <c r="AU165" s="243" t="s">
        <v>82</v>
      </c>
      <c r="AV165" s="11" t="s">
        <v>82</v>
      </c>
      <c r="AW165" s="11" t="s">
        <v>35</v>
      </c>
      <c r="AX165" s="11" t="s">
        <v>80</v>
      </c>
      <c r="AY165" s="243" t="s">
        <v>150</v>
      </c>
    </row>
    <row r="166" s="1" customFormat="1" ht="38.25" customHeight="1">
      <c r="B166" s="45"/>
      <c r="C166" s="220" t="s">
        <v>292</v>
      </c>
      <c r="D166" s="220" t="s">
        <v>152</v>
      </c>
      <c r="E166" s="221" t="s">
        <v>293</v>
      </c>
      <c r="F166" s="222" t="s">
        <v>294</v>
      </c>
      <c r="G166" s="223" t="s">
        <v>224</v>
      </c>
      <c r="H166" s="224">
        <v>0.65600000000000003</v>
      </c>
      <c r="I166" s="225"/>
      <c r="J166" s="226">
        <f>ROUND(I166*H166,2)</f>
        <v>0</v>
      </c>
      <c r="K166" s="222" t="s">
        <v>156</v>
      </c>
      <c r="L166" s="71"/>
      <c r="M166" s="227" t="s">
        <v>21</v>
      </c>
      <c r="N166" s="228" t="s">
        <v>43</v>
      </c>
      <c r="O166" s="46"/>
      <c r="P166" s="229">
        <f>O166*H166</f>
        <v>0</v>
      </c>
      <c r="Q166" s="229">
        <v>1.05871</v>
      </c>
      <c r="R166" s="229">
        <f>Q166*H166</f>
        <v>0.69451376000000009</v>
      </c>
      <c r="S166" s="229">
        <v>0</v>
      </c>
      <c r="T166" s="230">
        <f>S166*H166</f>
        <v>0</v>
      </c>
      <c r="AR166" s="23" t="s">
        <v>157</v>
      </c>
      <c r="AT166" s="23" t="s">
        <v>152</v>
      </c>
      <c r="AU166" s="23" t="s">
        <v>82</v>
      </c>
      <c r="AY166" s="23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23" t="s">
        <v>80</v>
      </c>
      <c r="BK166" s="231">
        <f>ROUND(I166*H166,2)</f>
        <v>0</v>
      </c>
      <c r="BL166" s="23" t="s">
        <v>157</v>
      </c>
      <c r="BM166" s="23" t="s">
        <v>295</v>
      </c>
    </row>
    <row r="167" s="12" customFormat="1">
      <c r="B167" s="244"/>
      <c r="C167" s="245"/>
      <c r="D167" s="234" t="s">
        <v>159</v>
      </c>
      <c r="E167" s="246" t="s">
        <v>21</v>
      </c>
      <c r="F167" s="247" t="s">
        <v>290</v>
      </c>
      <c r="G167" s="245"/>
      <c r="H167" s="246" t="s">
        <v>21</v>
      </c>
      <c r="I167" s="248"/>
      <c r="J167" s="245"/>
      <c r="K167" s="245"/>
      <c r="L167" s="249"/>
      <c r="M167" s="250"/>
      <c r="N167" s="251"/>
      <c r="O167" s="251"/>
      <c r="P167" s="251"/>
      <c r="Q167" s="251"/>
      <c r="R167" s="251"/>
      <c r="S167" s="251"/>
      <c r="T167" s="252"/>
      <c r="AT167" s="253" t="s">
        <v>159</v>
      </c>
      <c r="AU167" s="253" t="s">
        <v>82</v>
      </c>
      <c r="AV167" s="12" t="s">
        <v>80</v>
      </c>
      <c r="AW167" s="12" t="s">
        <v>35</v>
      </c>
      <c r="AX167" s="12" t="s">
        <v>72</v>
      </c>
      <c r="AY167" s="253" t="s">
        <v>150</v>
      </c>
    </row>
    <row r="168" s="12" customFormat="1">
      <c r="B168" s="244"/>
      <c r="C168" s="245"/>
      <c r="D168" s="234" t="s">
        <v>159</v>
      </c>
      <c r="E168" s="246" t="s">
        <v>21</v>
      </c>
      <c r="F168" s="247" t="s">
        <v>296</v>
      </c>
      <c r="G168" s="245"/>
      <c r="H168" s="246" t="s">
        <v>21</v>
      </c>
      <c r="I168" s="248"/>
      <c r="J168" s="245"/>
      <c r="K168" s="245"/>
      <c r="L168" s="249"/>
      <c r="M168" s="250"/>
      <c r="N168" s="251"/>
      <c r="O168" s="251"/>
      <c r="P168" s="251"/>
      <c r="Q168" s="251"/>
      <c r="R168" s="251"/>
      <c r="S168" s="251"/>
      <c r="T168" s="252"/>
      <c r="AT168" s="253" t="s">
        <v>159</v>
      </c>
      <c r="AU168" s="253" t="s">
        <v>82</v>
      </c>
      <c r="AV168" s="12" t="s">
        <v>80</v>
      </c>
      <c r="AW168" s="12" t="s">
        <v>35</v>
      </c>
      <c r="AX168" s="12" t="s">
        <v>72</v>
      </c>
      <c r="AY168" s="253" t="s">
        <v>150</v>
      </c>
    </row>
    <row r="169" s="11" customFormat="1">
      <c r="B169" s="232"/>
      <c r="C169" s="233"/>
      <c r="D169" s="234" t="s">
        <v>159</v>
      </c>
      <c r="E169" s="235" t="s">
        <v>21</v>
      </c>
      <c r="F169" s="236" t="s">
        <v>297</v>
      </c>
      <c r="G169" s="233"/>
      <c r="H169" s="237">
        <v>0.65600000000000003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AT169" s="243" t="s">
        <v>159</v>
      </c>
      <c r="AU169" s="243" t="s">
        <v>82</v>
      </c>
      <c r="AV169" s="11" t="s">
        <v>82</v>
      </c>
      <c r="AW169" s="11" t="s">
        <v>35</v>
      </c>
      <c r="AX169" s="11" t="s">
        <v>80</v>
      </c>
      <c r="AY169" s="243" t="s">
        <v>150</v>
      </c>
    </row>
    <row r="170" s="1" customFormat="1" ht="25.5" customHeight="1">
      <c r="B170" s="45"/>
      <c r="C170" s="220" t="s">
        <v>298</v>
      </c>
      <c r="D170" s="220" t="s">
        <v>152</v>
      </c>
      <c r="E170" s="221" t="s">
        <v>299</v>
      </c>
      <c r="F170" s="222" t="s">
        <v>300</v>
      </c>
      <c r="G170" s="223" t="s">
        <v>170</v>
      </c>
      <c r="H170" s="224">
        <v>16.460999999999999</v>
      </c>
      <c r="I170" s="225"/>
      <c r="J170" s="226">
        <f>ROUND(I170*H170,2)</f>
        <v>0</v>
      </c>
      <c r="K170" s="222" t="s">
        <v>156</v>
      </c>
      <c r="L170" s="71"/>
      <c r="M170" s="227" t="s">
        <v>21</v>
      </c>
      <c r="N170" s="228" t="s">
        <v>43</v>
      </c>
      <c r="O170" s="46"/>
      <c r="P170" s="229">
        <f>O170*H170</f>
        <v>0</v>
      </c>
      <c r="Q170" s="229">
        <v>2.1600000000000001</v>
      </c>
      <c r="R170" s="229">
        <f>Q170*H170</f>
        <v>35.555759999999999</v>
      </c>
      <c r="S170" s="229">
        <v>0</v>
      </c>
      <c r="T170" s="230">
        <f>S170*H170</f>
        <v>0</v>
      </c>
      <c r="AR170" s="23" t="s">
        <v>157</v>
      </c>
      <c r="AT170" s="23" t="s">
        <v>152</v>
      </c>
      <c r="AU170" s="23" t="s">
        <v>82</v>
      </c>
      <c r="AY170" s="23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23" t="s">
        <v>80</v>
      </c>
      <c r="BK170" s="231">
        <f>ROUND(I170*H170,2)</f>
        <v>0</v>
      </c>
      <c r="BL170" s="23" t="s">
        <v>157</v>
      </c>
      <c r="BM170" s="23" t="s">
        <v>301</v>
      </c>
    </row>
    <row r="171" s="12" customFormat="1">
      <c r="B171" s="244"/>
      <c r="C171" s="245"/>
      <c r="D171" s="234" t="s">
        <v>159</v>
      </c>
      <c r="E171" s="246" t="s">
        <v>21</v>
      </c>
      <c r="F171" s="247" t="s">
        <v>290</v>
      </c>
      <c r="G171" s="245"/>
      <c r="H171" s="246" t="s">
        <v>21</v>
      </c>
      <c r="I171" s="248"/>
      <c r="J171" s="245"/>
      <c r="K171" s="245"/>
      <c r="L171" s="249"/>
      <c r="M171" s="250"/>
      <c r="N171" s="251"/>
      <c r="O171" s="251"/>
      <c r="P171" s="251"/>
      <c r="Q171" s="251"/>
      <c r="R171" s="251"/>
      <c r="S171" s="251"/>
      <c r="T171" s="252"/>
      <c r="AT171" s="253" t="s">
        <v>159</v>
      </c>
      <c r="AU171" s="253" t="s">
        <v>82</v>
      </c>
      <c r="AV171" s="12" t="s">
        <v>80</v>
      </c>
      <c r="AW171" s="12" t="s">
        <v>35</v>
      </c>
      <c r="AX171" s="12" t="s">
        <v>72</v>
      </c>
      <c r="AY171" s="253" t="s">
        <v>150</v>
      </c>
    </row>
    <row r="172" s="11" customFormat="1">
      <c r="B172" s="232"/>
      <c r="C172" s="233"/>
      <c r="D172" s="234" t="s">
        <v>159</v>
      </c>
      <c r="E172" s="235" t="s">
        <v>21</v>
      </c>
      <c r="F172" s="236" t="s">
        <v>302</v>
      </c>
      <c r="G172" s="233"/>
      <c r="H172" s="237">
        <v>16.460999999999999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AT172" s="243" t="s">
        <v>159</v>
      </c>
      <c r="AU172" s="243" t="s">
        <v>82</v>
      </c>
      <c r="AV172" s="11" t="s">
        <v>82</v>
      </c>
      <c r="AW172" s="11" t="s">
        <v>35</v>
      </c>
      <c r="AX172" s="11" t="s">
        <v>72</v>
      </c>
      <c r="AY172" s="243" t="s">
        <v>150</v>
      </c>
    </row>
    <row r="173" s="13" customFormat="1">
      <c r="B173" s="254"/>
      <c r="C173" s="255"/>
      <c r="D173" s="234" t="s">
        <v>159</v>
      </c>
      <c r="E173" s="256" t="s">
        <v>21</v>
      </c>
      <c r="F173" s="257" t="s">
        <v>180</v>
      </c>
      <c r="G173" s="255"/>
      <c r="H173" s="258">
        <v>16.460999999999999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AT173" s="264" t="s">
        <v>159</v>
      </c>
      <c r="AU173" s="264" t="s">
        <v>82</v>
      </c>
      <c r="AV173" s="13" t="s">
        <v>164</v>
      </c>
      <c r="AW173" s="13" t="s">
        <v>35</v>
      </c>
      <c r="AX173" s="13" t="s">
        <v>80</v>
      </c>
      <c r="AY173" s="264" t="s">
        <v>150</v>
      </c>
    </row>
    <row r="174" s="10" customFormat="1" ht="29.88" customHeight="1">
      <c r="B174" s="204"/>
      <c r="C174" s="205"/>
      <c r="D174" s="206" t="s">
        <v>71</v>
      </c>
      <c r="E174" s="218" t="s">
        <v>164</v>
      </c>
      <c r="F174" s="218" t="s">
        <v>303</v>
      </c>
      <c r="G174" s="205"/>
      <c r="H174" s="205"/>
      <c r="I174" s="208"/>
      <c r="J174" s="219">
        <f>BK174</f>
        <v>0</v>
      </c>
      <c r="K174" s="205"/>
      <c r="L174" s="210"/>
      <c r="M174" s="211"/>
      <c r="N174" s="212"/>
      <c r="O174" s="212"/>
      <c r="P174" s="213">
        <f>SUM(P175:P224)</f>
        <v>0</v>
      </c>
      <c r="Q174" s="212"/>
      <c r="R174" s="213">
        <f>SUM(R175:R224)</f>
        <v>16.138088969999998</v>
      </c>
      <c r="S174" s="212"/>
      <c r="T174" s="214">
        <f>SUM(T175:T224)</f>
        <v>0</v>
      </c>
      <c r="AR174" s="215" t="s">
        <v>80</v>
      </c>
      <c r="AT174" s="216" t="s">
        <v>71</v>
      </c>
      <c r="AU174" s="216" t="s">
        <v>80</v>
      </c>
      <c r="AY174" s="215" t="s">
        <v>150</v>
      </c>
      <c r="BK174" s="217">
        <f>SUM(BK175:BK224)</f>
        <v>0</v>
      </c>
    </row>
    <row r="175" s="1" customFormat="1" ht="25.5" customHeight="1">
      <c r="B175" s="45"/>
      <c r="C175" s="220" t="s">
        <v>304</v>
      </c>
      <c r="D175" s="220" t="s">
        <v>152</v>
      </c>
      <c r="E175" s="221" t="s">
        <v>305</v>
      </c>
      <c r="F175" s="222" t="s">
        <v>306</v>
      </c>
      <c r="G175" s="223" t="s">
        <v>307</v>
      </c>
      <c r="H175" s="224">
        <v>33.259999999999998</v>
      </c>
      <c r="I175" s="225"/>
      <c r="J175" s="226">
        <f>ROUND(I175*H175,2)</f>
        <v>0</v>
      </c>
      <c r="K175" s="222" t="s">
        <v>225</v>
      </c>
      <c r="L175" s="71"/>
      <c r="M175" s="227" t="s">
        <v>21</v>
      </c>
      <c r="N175" s="228" t="s">
        <v>43</v>
      </c>
      <c r="O175" s="4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AR175" s="23" t="s">
        <v>157</v>
      </c>
      <c r="AT175" s="23" t="s">
        <v>152</v>
      </c>
      <c r="AU175" s="23" t="s">
        <v>82</v>
      </c>
      <c r="AY175" s="23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23" t="s">
        <v>80</v>
      </c>
      <c r="BK175" s="231">
        <f>ROUND(I175*H175,2)</f>
        <v>0</v>
      </c>
      <c r="BL175" s="23" t="s">
        <v>157</v>
      </c>
      <c r="BM175" s="23" t="s">
        <v>308</v>
      </c>
    </row>
    <row r="176" s="12" customFormat="1">
      <c r="B176" s="244"/>
      <c r="C176" s="245"/>
      <c r="D176" s="234" t="s">
        <v>159</v>
      </c>
      <c r="E176" s="246" t="s">
        <v>21</v>
      </c>
      <c r="F176" s="247" t="s">
        <v>309</v>
      </c>
      <c r="G176" s="245"/>
      <c r="H176" s="246" t="s">
        <v>21</v>
      </c>
      <c r="I176" s="248"/>
      <c r="J176" s="245"/>
      <c r="K176" s="245"/>
      <c r="L176" s="249"/>
      <c r="M176" s="250"/>
      <c r="N176" s="251"/>
      <c r="O176" s="251"/>
      <c r="P176" s="251"/>
      <c r="Q176" s="251"/>
      <c r="R176" s="251"/>
      <c r="S176" s="251"/>
      <c r="T176" s="252"/>
      <c r="AT176" s="253" t="s">
        <v>159</v>
      </c>
      <c r="AU176" s="253" t="s">
        <v>82</v>
      </c>
      <c r="AV176" s="12" t="s">
        <v>80</v>
      </c>
      <c r="AW176" s="12" t="s">
        <v>35</v>
      </c>
      <c r="AX176" s="12" t="s">
        <v>72</v>
      </c>
      <c r="AY176" s="253" t="s">
        <v>150</v>
      </c>
    </row>
    <row r="177" s="11" customFormat="1">
      <c r="B177" s="232"/>
      <c r="C177" s="233"/>
      <c r="D177" s="234" t="s">
        <v>159</v>
      </c>
      <c r="E177" s="235" t="s">
        <v>21</v>
      </c>
      <c r="F177" s="236" t="s">
        <v>310</v>
      </c>
      <c r="G177" s="233"/>
      <c r="H177" s="237">
        <v>21.466000000000001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AT177" s="243" t="s">
        <v>159</v>
      </c>
      <c r="AU177" s="243" t="s">
        <v>82</v>
      </c>
      <c r="AV177" s="11" t="s">
        <v>82</v>
      </c>
      <c r="AW177" s="11" t="s">
        <v>35</v>
      </c>
      <c r="AX177" s="11" t="s">
        <v>72</v>
      </c>
      <c r="AY177" s="243" t="s">
        <v>150</v>
      </c>
    </row>
    <row r="178" s="11" customFormat="1">
      <c r="B178" s="232"/>
      <c r="C178" s="233"/>
      <c r="D178" s="234" t="s">
        <v>159</v>
      </c>
      <c r="E178" s="235" t="s">
        <v>21</v>
      </c>
      <c r="F178" s="236" t="s">
        <v>311</v>
      </c>
      <c r="G178" s="233"/>
      <c r="H178" s="237">
        <v>11.794000000000001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AT178" s="243" t="s">
        <v>159</v>
      </c>
      <c r="AU178" s="243" t="s">
        <v>82</v>
      </c>
      <c r="AV178" s="11" t="s">
        <v>82</v>
      </c>
      <c r="AW178" s="11" t="s">
        <v>35</v>
      </c>
      <c r="AX178" s="11" t="s">
        <v>72</v>
      </c>
      <c r="AY178" s="243" t="s">
        <v>150</v>
      </c>
    </row>
    <row r="179" s="13" customFormat="1">
      <c r="B179" s="254"/>
      <c r="C179" s="255"/>
      <c r="D179" s="234" t="s">
        <v>159</v>
      </c>
      <c r="E179" s="256" t="s">
        <v>21</v>
      </c>
      <c r="F179" s="257" t="s">
        <v>180</v>
      </c>
      <c r="G179" s="255"/>
      <c r="H179" s="258">
        <v>33.259999999999998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AT179" s="264" t="s">
        <v>159</v>
      </c>
      <c r="AU179" s="264" t="s">
        <v>82</v>
      </c>
      <c r="AV179" s="13" t="s">
        <v>164</v>
      </c>
      <c r="AW179" s="13" t="s">
        <v>35</v>
      </c>
      <c r="AX179" s="13" t="s">
        <v>80</v>
      </c>
      <c r="AY179" s="264" t="s">
        <v>150</v>
      </c>
    </row>
    <row r="180" s="1" customFormat="1" ht="16.5" customHeight="1">
      <c r="B180" s="45"/>
      <c r="C180" s="220" t="s">
        <v>312</v>
      </c>
      <c r="D180" s="220" t="s">
        <v>152</v>
      </c>
      <c r="E180" s="221" t="s">
        <v>313</v>
      </c>
      <c r="F180" s="222" t="s">
        <v>314</v>
      </c>
      <c r="G180" s="223" t="s">
        <v>315</v>
      </c>
      <c r="H180" s="224">
        <v>36.759999999999998</v>
      </c>
      <c r="I180" s="225"/>
      <c r="J180" s="226">
        <f>ROUND(I180*H180,2)</f>
        <v>0</v>
      </c>
      <c r="K180" s="222" t="s">
        <v>225</v>
      </c>
      <c r="L180" s="71"/>
      <c r="M180" s="227" t="s">
        <v>21</v>
      </c>
      <c r="N180" s="228" t="s">
        <v>43</v>
      </c>
      <c r="O180" s="46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AR180" s="23" t="s">
        <v>157</v>
      </c>
      <c r="AT180" s="23" t="s">
        <v>152</v>
      </c>
      <c r="AU180" s="23" t="s">
        <v>82</v>
      </c>
      <c r="AY180" s="23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23" t="s">
        <v>80</v>
      </c>
      <c r="BK180" s="231">
        <f>ROUND(I180*H180,2)</f>
        <v>0</v>
      </c>
      <c r="BL180" s="23" t="s">
        <v>157</v>
      </c>
      <c r="BM180" s="23" t="s">
        <v>316</v>
      </c>
    </row>
    <row r="181" s="12" customFormat="1">
      <c r="B181" s="244"/>
      <c r="C181" s="245"/>
      <c r="D181" s="234" t="s">
        <v>159</v>
      </c>
      <c r="E181" s="246" t="s">
        <v>21</v>
      </c>
      <c r="F181" s="247" t="s">
        <v>309</v>
      </c>
      <c r="G181" s="245"/>
      <c r="H181" s="246" t="s">
        <v>21</v>
      </c>
      <c r="I181" s="248"/>
      <c r="J181" s="245"/>
      <c r="K181" s="245"/>
      <c r="L181" s="249"/>
      <c r="M181" s="250"/>
      <c r="N181" s="251"/>
      <c r="O181" s="251"/>
      <c r="P181" s="251"/>
      <c r="Q181" s="251"/>
      <c r="R181" s="251"/>
      <c r="S181" s="251"/>
      <c r="T181" s="252"/>
      <c r="AT181" s="253" t="s">
        <v>159</v>
      </c>
      <c r="AU181" s="253" t="s">
        <v>82</v>
      </c>
      <c r="AV181" s="12" t="s">
        <v>80</v>
      </c>
      <c r="AW181" s="12" t="s">
        <v>35</v>
      </c>
      <c r="AX181" s="12" t="s">
        <v>72</v>
      </c>
      <c r="AY181" s="253" t="s">
        <v>150</v>
      </c>
    </row>
    <row r="182" s="11" customFormat="1">
      <c r="B182" s="232"/>
      <c r="C182" s="233"/>
      <c r="D182" s="234" t="s">
        <v>159</v>
      </c>
      <c r="E182" s="235" t="s">
        <v>21</v>
      </c>
      <c r="F182" s="236" t="s">
        <v>317</v>
      </c>
      <c r="G182" s="233"/>
      <c r="H182" s="237">
        <v>9.3599999999999994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AT182" s="243" t="s">
        <v>159</v>
      </c>
      <c r="AU182" s="243" t="s">
        <v>82</v>
      </c>
      <c r="AV182" s="11" t="s">
        <v>82</v>
      </c>
      <c r="AW182" s="11" t="s">
        <v>35</v>
      </c>
      <c r="AX182" s="11" t="s">
        <v>72</v>
      </c>
      <c r="AY182" s="243" t="s">
        <v>150</v>
      </c>
    </row>
    <row r="183" s="11" customFormat="1">
      <c r="B183" s="232"/>
      <c r="C183" s="233"/>
      <c r="D183" s="234" t="s">
        <v>159</v>
      </c>
      <c r="E183" s="235" t="s">
        <v>21</v>
      </c>
      <c r="F183" s="236" t="s">
        <v>318</v>
      </c>
      <c r="G183" s="233"/>
      <c r="H183" s="237">
        <v>13.199999999999999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AT183" s="243" t="s">
        <v>159</v>
      </c>
      <c r="AU183" s="243" t="s">
        <v>82</v>
      </c>
      <c r="AV183" s="11" t="s">
        <v>82</v>
      </c>
      <c r="AW183" s="11" t="s">
        <v>35</v>
      </c>
      <c r="AX183" s="11" t="s">
        <v>72</v>
      </c>
      <c r="AY183" s="243" t="s">
        <v>150</v>
      </c>
    </row>
    <row r="184" s="11" customFormat="1">
      <c r="B184" s="232"/>
      <c r="C184" s="233"/>
      <c r="D184" s="234" t="s">
        <v>159</v>
      </c>
      <c r="E184" s="235" t="s">
        <v>21</v>
      </c>
      <c r="F184" s="236" t="s">
        <v>319</v>
      </c>
      <c r="G184" s="233"/>
      <c r="H184" s="237">
        <v>14.199999999999999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AT184" s="243" t="s">
        <v>159</v>
      </c>
      <c r="AU184" s="243" t="s">
        <v>82</v>
      </c>
      <c r="AV184" s="11" t="s">
        <v>82</v>
      </c>
      <c r="AW184" s="11" t="s">
        <v>35</v>
      </c>
      <c r="AX184" s="11" t="s">
        <v>72</v>
      </c>
      <c r="AY184" s="243" t="s">
        <v>150</v>
      </c>
    </row>
    <row r="185" s="13" customFormat="1">
      <c r="B185" s="254"/>
      <c r="C185" s="255"/>
      <c r="D185" s="234" t="s">
        <v>159</v>
      </c>
      <c r="E185" s="256" t="s">
        <v>21</v>
      </c>
      <c r="F185" s="257" t="s">
        <v>180</v>
      </c>
      <c r="G185" s="255"/>
      <c r="H185" s="258">
        <v>36.759999999999998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AT185" s="264" t="s">
        <v>159</v>
      </c>
      <c r="AU185" s="264" t="s">
        <v>82</v>
      </c>
      <c r="AV185" s="13" t="s">
        <v>164</v>
      </c>
      <c r="AW185" s="13" t="s">
        <v>35</v>
      </c>
      <c r="AX185" s="13" t="s">
        <v>80</v>
      </c>
      <c r="AY185" s="264" t="s">
        <v>150</v>
      </c>
    </row>
    <row r="186" s="1" customFormat="1" ht="16.5" customHeight="1">
      <c r="B186" s="45"/>
      <c r="C186" s="220" t="s">
        <v>320</v>
      </c>
      <c r="D186" s="220" t="s">
        <v>152</v>
      </c>
      <c r="E186" s="221" t="s">
        <v>321</v>
      </c>
      <c r="F186" s="222" t="s">
        <v>322</v>
      </c>
      <c r="G186" s="223" t="s">
        <v>315</v>
      </c>
      <c r="H186" s="224">
        <v>30.018999999999998</v>
      </c>
      <c r="I186" s="225"/>
      <c r="J186" s="226">
        <f>ROUND(I186*H186,2)</f>
        <v>0</v>
      </c>
      <c r="K186" s="222" t="s">
        <v>225</v>
      </c>
      <c r="L186" s="71"/>
      <c r="M186" s="227" t="s">
        <v>21</v>
      </c>
      <c r="N186" s="228" t="s">
        <v>43</v>
      </c>
      <c r="O186" s="4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AR186" s="23" t="s">
        <v>157</v>
      </c>
      <c r="AT186" s="23" t="s">
        <v>152</v>
      </c>
      <c r="AU186" s="23" t="s">
        <v>82</v>
      </c>
      <c r="AY186" s="23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23" t="s">
        <v>80</v>
      </c>
      <c r="BK186" s="231">
        <f>ROUND(I186*H186,2)</f>
        <v>0</v>
      </c>
      <c r="BL186" s="23" t="s">
        <v>157</v>
      </c>
      <c r="BM186" s="23" t="s">
        <v>323</v>
      </c>
    </row>
    <row r="187" s="12" customFormat="1">
      <c r="B187" s="244"/>
      <c r="C187" s="245"/>
      <c r="D187" s="234" t="s">
        <v>159</v>
      </c>
      <c r="E187" s="246" t="s">
        <v>21</v>
      </c>
      <c r="F187" s="247" t="s">
        <v>309</v>
      </c>
      <c r="G187" s="245"/>
      <c r="H187" s="246" t="s">
        <v>21</v>
      </c>
      <c r="I187" s="248"/>
      <c r="J187" s="245"/>
      <c r="K187" s="245"/>
      <c r="L187" s="249"/>
      <c r="M187" s="250"/>
      <c r="N187" s="251"/>
      <c r="O187" s="251"/>
      <c r="P187" s="251"/>
      <c r="Q187" s="251"/>
      <c r="R187" s="251"/>
      <c r="S187" s="251"/>
      <c r="T187" s="252"/>
      <c r="AT187" s="253" t="s">
        <v>159</v>
      </c>
      <c r="AU187" s="253" t="s">
        <v>82</v>
      </c>
      <c r="AV187" s="12" t="s">
        <v>80</v>
      </c>
      <c r="AW187" s="12" t="s">
        <v>35</v>
      </c>
      <c r="AX187" s="12" t="s">
        <v>72</v>
      </c>
      <c r="AY187" s="253" t="s">
        <v>150</v>
      </c>
    </row>
    <row r="188" s="11" customFormat="1">
      <c r="B188" s="232"/>
      <c r="C188" s="233"/>
      <c r="D188" s="234" t="s">
        <v>159</v>
      </c>
      <c r="E188" s="235" t="s">
        <v>21</v>
      </c>
      <c r="F188" s="236" t="s">
        <v>324</v>
      </c>
      <c r="G188" s="233"/>
      <c r="H188" s="237">
        <v>22.719999999999999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AT188" s="243" t="s">
        <v>159</v>
      </c>
      <c r="AU188" s="243" t="s">
        <v>82</v>
      </c>
      <c r="AV188" s="11" t="s">
        <v>82</v>
      </c>
      <c r="AW188" s="11" t="s">
        <v>35</v>
      </c>
      <c r="AX188" s="11" t="s">
        <v>72</v>
      </c>
      <c r="AY188" s="243" t="s">
        <v>150</v>
      </c>
    </row>
    <row r="189" s="11" customFormat="1">
      <c r="B189" s="232"/>
      <c r="C189" s="233"/>
      <c r="D189" s="234" t="s">
        <v>159</v>
      </c>
      <c r="E189" s="235" t="s">
        <v>21</v>
      </c>
      <c r="F189" s="236" t="s">
        <v>325</v>
      </c>
      <c r="G189" s="233"/>
      <c r="H189" s="237">
        <v>6.7389999999999999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AT189" s="243" t="s">
        <v>159</v>
      </c>
      <c r="AU189" s="243" t="s">
        <v>82</v>
      </c>
      <c r="AV189" s="11" t="s">
        <v>82</v>
      </c>
      <c r="AW189" s="11" t="s">
        <v>35</v>
      </c>
      <c r="AX189" s="11" t="s">
        <v>72</v>
      </c>
      <c r="AY189" s="243" t="s">
        <v>150</v>
      </c>
    </row>
    <row r="190" s="11" customFormat="1">
      <c r="B190" s="232"/>
      <c r="C190" s="233"/>
      <c r="D190" s="234" t="s">
        <v>159</v>
      </c>
      <c r="E190" s="235" t="s">
        <v>21</v>
      </c>
      <c r="F190" s="236" t="s">
        <v>326</v>
      </c>
      <c r="G190" s="233"/>
      <c r="H190" s="237">
        <v>0.56000000000000005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AT190" s="243" t="s">
        <v>159</v>
      </c>
      <c r="AU190" s="243" t="s">
        <v>82</v>
      </c>
      <c r="AV190" s="11" t="s">
        <v>82</v>
      </c>
      <c r="AW190" s="11" t="s">
        <v>35</v>
      </c>
      <c r="AX190" s="11" t="s">
        <v>72</v>
      </c>
      <c r="AY190" s="243" t="s">
        <v>150</v>
      </c>
    </row>
    <row r="191" s="13" customFormat="1">
      <c r="B191" s="254"/>
      <c r="C191" s="255"/>
      <c r="D191" s="234" t="s">
        <v>159</v>
      </c>
      <c r="E191" s="256" t="s">
        <v>21</v>
      </c>
      <c r="F191" s="257" t="s">
        <v>180</v>
      </c>
      <c r="G191" s="255"/>
      <c r="H191" s="258">
        <v>30.018999999999998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AT191" s="264" t="s">
        <v>159</v>
      </c>
      <c r="AU191" s="264" t="s">
        <v>82</v>
      </c>
      <c r="AV191" s="13" t="s">
        <v>164</v>
      </c>
      <c r="AW191" s="13" t="s">
        <v>35</v>
      </c>
      <c r="AX191" s="13" t="s">
        <v>80</v>
      </c>
      <c r="AY191" s="264" t="s">
        <v>150</v>
      </c>
    </row>
    <row r="192" s="1" customFormat="1" ht="38.25" customHeight="1">
      <c r="B192" s="45"/>
      <c r="C192" s="220" t="s">
        <v>327</v>
      </c>
      <c r="D192" s="220" t="s">
        <v>152</v>
      </c>
      <c r="E192" s="221" t="s">
        <v>328</v>
      </c>
      <c r="F192" s="222" t="s">
        <v>329</v>
      </c>
      <c r="G192" s="223" t="s">
        <v>155</v>
      </c>
      <c r="H192" s="224">
        <v>47.968000000000004</v>
      </c>
      <c r="I192" s="225"/>
      <c r="J192" s="226">
        <f>ROUND(I192*H192,2)</f>
        <v>0</v>
      </c>
      <c r="K192" s="222" t="s">
        <v>156</v>
      </c>
      <c r="L192" s="71"/>
      <c r="M192" s="227" t="s">
        <v>21</v>
      </c>
      <c r="N192" s="228" t="s">
        <v>43</v>
      </c>
      <c r="O192" s="46"/>
      <c r="P192" s="229">
        <f>O192*H192</f>
        <v>0</v>
      </c>
      <c r="Q192" s="229">
        <v>0.25075999999999998</v>
      </c>
      <c r="R192" s="229">
        <f>Q192*H192</f>
        <v>12.02845568</v>
      </c>
      <c r="S192" s="229">
        <v>0</v>
      </c>
      <c r="T192" s="230">
        <f>S192*H192</f>
        <v>0</v>
      </c>
      <c r="AR192" s="23" t="s">
        <v>157</v>
      </c>
      <c r="AT192" s="23" t="s">
        <v>152</v>
      </c>
      <c r="AU192" s="23" t="s">
        <v>82</v>
      </c>
      <c r="AY192" s="23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23" t="s">
        <v>80</v>
      </c>
      <c r="BK192" s="231">
        <f>ROUND(I192*H192,2)</f>
        <v>0</v>
      </c>
      <c r="BL192" s="23" t="s">
        <v>157</v>
      </c>
      <c r="BM192" s="23" t="s">
        <v>330</v>
      </c>
    </row>
    <row r="193" s="12" customFormat="1">
      <c r="B193" s="244"/>
      <c r="C193" s="245"/>
      <c r="D193" s="234" t="s">
        <v>159</v>
      </c>
      <c r="E193" s="246" t="s">
        <v>21</v>
      </c>
      <c r="F193" s="247" t="s">
        <v>331</v>
      </c>
      <c r="G193" s="245"/>
      <c r="H193" s="246" t="s">
        <v>21</v>
      </c>
      <c r="I193" s="248"/>
      <c r="J193" s="245"/>
      <c r="K193" s="245"/>
      <c r="L193" s="249"/>
      <c r="M193" s="250"/>
      <c r="N193" s="251"/>
      <c r="O193" s="251"/>
      <c r="P193" s="251"/>
      <c r="Q193" s="251"/>
      <c r="R193" s="251"/>
      <c r="S193" s="251"/>
      <c r="T193" s="252"/>
      <c r="AT193" s="253" t="s">
        <v>159</v>
      </c>
      <c r="AU193" s="253" t="s">
        <v>82</v>
      </c>
      <c r="AV193" s="12" t="s">
        <v>80</v>
      </c>
      <c r="AW193" s="12" t="s">
        <v>35</v>
      </c>
      <c r="AX193" s="12" t="s">
        <v>72</v>
      </c>
      <c r="AY193" s="253" t="s">
        <v>150</v>
      </c>
    </row>
    <row r="194" s="11" customFormat="1">
      <c r="B194" s="232"/>
      <c r="C194" s="233"/>
      <c r="D194" s="234" t="s">
        <v>159</v>
      </c>
      <c r="E194" s="235" t="s">
        <v>21</v>
      </c>
      <c r="F194" s="236" t="s">
        <v>332</v>
      </c>
      <c r="G194" s="233"/>
      <c r="H194" s="237">
        <v>47.968000000000004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AT194" s="243" t="s">
        <v>159</v>
      </c>
      <c r="AU194" s="243" t="s">
        <v>82</v>
      </c>
      <c r="AV194" s="11" t="s">
        <v>82</v>
      </c>
      <c r="AW194" s="11" t="s">
        <v>35</v>
      </c>
      <c r="AX194" s="11" t="s">
        <v>72</v>
      </c>
      <c r="AY194" s="243" t="s">
        <v>150</v>
      </c>
    </row>
    <row r="195" s="13" customFormat="1">
      <c r="B195" s="254"/>
      <c r="C195" s="255"/>
      <c r="D195" s="234" t="s">
        <v>159</v>
      </c>
      <c r="E195" s="256" t="s">
        <v>21</v>
      </c>
      <c r="F195" s="257" t="s">
        <v>180</v>
      </c>
      <c r="G195" s="255"/>
      <c r="H195" s="258">
        <v>47.968000000000004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AT195" s="264" t="s">
        <v>159</v>
      </c>
      <c r="AU195" s="264" t="s">
        <v>82</v>
      </c>
      <c r="AV195" s="13" t="s">
        <v>164</v>
      </c>
      <c r="AW195" s="13" t="s">
        <v>35</v>
      </c>
      <c r="AX195" s="13" t="s">
        <v>80</v>
      </c>
      <c r="AY195" s="264" t="s">
        <v>150</v>
      </c>
    </row>
    <row r="196" s="1" customFormat="1" ht="16.5" customHeight="1">
      <c r="B196" s="45"/>
      <c r="C196" s="220" t="s">
        <v>333</v>
      </c>
      <c r="D196" s="220" t="s">
        <v>152</v>
      </c>
      <c r="E196" s="221" t="s">
        <v>334</v>
      </c>
      <c r="F196" s="222" t="s">
        <v>335</v>
      </c>
      <c r="G196" s="223" t="s">
        <v>254</v>
      </c>
      <c r="H196" s="224">
        <v>1</v>
      </c>
      <c r="I196" s="225"/>
      <c r="J196" s="226">
        <f>ROUND(I196*H196,2)</f>
        <v>0</v>
      </c>
      <c r="K196" s="222" t="s">
        <v>225</v>
      </c>
      <c r="L196" s="71"/>
      <c r="M196" s="227" t="s">
        <v>21</v>
      </c>
      <c r="N196" s="228" t="s">
        <v>43</v>
      </c>
      <c r="O196" s="46"/>
      <c r="P196" s="229">
        <f>O196*H196</f>
        <v>0</v>
      </c>
      <c r="Q196" s="229">
        <v>0.022780000000000002</v>
      </c>
      <c r="R196" s="229">
        <f>Q196*H196</f>
        <v>0.022780000000000002</v>
      </c>
      <c r="S196" s="229">
        <v>0</v>
      </c>
      <c r="T196" s="230">
        <f>S196*H196</f>
        <v>0</v>
      </c>
      <c r="AR196" s="23" t="s">
        <v>157</v>
      </c>
      <c r="AT196" s="23" t="s">
        <v>152</v>
      </c>
      <c r="AU196" s="23" t="s">
        <v>82</v>
      </c>
      <c r="AY196" s="23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23" t="s">
        <v>80</v>
      </c>
      <c r="BK196" s="231">
        <f>ROUND(I196*H196,2)</f>
        <v>0</v>
      </c>
      <c r="BL196" s="23" t="s">
        <v>157</v>
      </c>
      <c r="BM196" s="23" t="s">
        <v>336</v>
      </c>
    </row>
    <row r="197" s="11" customFormat="1">
      <c r="B197" s="232"/>
      <c r="C197" s="233"/>
      <c r="D197" s="234" t="s">
        <v>159</v>
      </c>
      <c r="E197" s="235" t="s">
        <v>21</v>
      </c>
      <c r="F197" s="236" t="s">
        <v>337</v>
      </c>
      <c r="G197" s="233"/>
      <c r="H197" s="237">
        <v>1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AT197" s="243" t="s">
        <v>159</v>
      </c>
      <c r="AU197" s="243" t="s">
        <v>82</v>
      </c>
      <c r="AV197" s="11" t="s">
        <v>82</v>
      </c>
      <c r="AW197" s="11" t="s">
        <v>35</v>
      </c>
      <c r="AX197" s="11" t="s">
        <v>80</v>
      </c>
      <c r="AY197" s="243" t="s">
        <v>150</v>
      </c>
    </row>
    <row r="198" s="1" customFormat="1" ht="25.5" customHeight="1">
      <c r="B198" s="45"/>
      <c r="C198" s="220" t="s">
        <v>338</v>
      </c>
      <c r="D198" s="220" t="s">
        <v>152</v>
      </c>
      <c r="E198" s="221" t="s">
        <v>339</v>
      </c>
      <c r="F198" s="222" t="s">
        <v>340</v>
      </c>
      <c r="G198" s="223" t="s">
        <v>224</v>
      </c>
      <c r="H198" s="224">
        <v>0.311</v>
      </c>
      <c r="I198" s="225"/>
      <c r="J198" s="226">
        <f>ROUND(I198*H198,2)</f>
        <v>0</v>
      </c>
      <c r="K198" s="222" t="s">
        <v>156</v>
      </c>
      <c r="L198" s="71"/>
      <c r="M198" s="227" t="s">
        <v>21</v>
      </c>
      <c r="N198" s="228" t="s">
        <v>43</v>
      </c>
      <c r="O198" s="46"/>
      <c r="P198" s="229">
        <f>O198*H198</f>
        <v>0</v>
      </c>
      <c r="Q198" s="229">
        <v>0.017090000000000001</v>
      </c>
      <c r="R198" s="229">
        <f>Q198*H198</f>
        <v>0.0053149900000000003</v>
      </c>
      <c r="S198" s="229">
        <v>0</v>
      </c>
      <c r="T198" s="230">
        <f>S198*H198</f>
        <v>0</v>
      </c>
      <c r="AR198" s="23" t="s">
        <v>157</v>
      </c>
      <c r="AT198" s="23" t="s">
        <v>152</v>
      </c>
      <c r="AU198" s="23" t="s">
        <v>82</v>
      </c>
      <c r="AY198" s="23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23" t="s">
        <v>80</v>
      </c>
      <c r="BK198" s="231">
        <f>ROUND(I198*H198,2)</f>
        <v>0</v>
      </c>
      <c r="BL198" s="23" t="s">
        <v>157</v>
      </c>
      <c r="BM198" s="23" t="s">
        <v>341</v>
      </c>
    </row>
    <row r="199" s="12" customFormat="1">
      <c r="B199" s="244"/>
      <c r="C199" s="245"/>
      <c r="D199" s="234" t="s">
        <v>159</v>
      </c>
      <c r="E199" s="246" t="s">
        <v>21</v>
      </c>
      <c r="F199" s="247" t="s">
        <v>309</v>
      </c>
      <c r="G199" s="245"/>
      <c r="H199" s="246" t="s">
        <v>21</v>
      </c>
      <c r="I199" s="248"/>
      <c r="J199" s="245"/>
      <c r="K199" s="245"/>
      <c r="L199" s="249"/>
      <c r="M199" s="250"/>
      <c r="N199" s="251"/>
      <c r="O199" s="251"/>
      <c r="P199" s="251"/>
      <c r="Q199" s="251"/>
      <c r="R199" s="251"/>
      <c r="S199" s="251"/>
      <c r="T199" s="252"/>
      <c r="AT199" s="253" t="s">
        <v>159</v>
      </c>
      <c r="AU199" s="253" t="s">
        <v>82</v>
      </c>
      <c r="AV199" s="12" t="s">
        <v>80</v>
      </c>
      <c r="AW199" s="12" t="s">
        <v>35</v>
      </c>
      <c r="AX199" s="12" t="s">
        <v>72</v>
      </c>
      <c r="AY199" s="253" t="s">
        <v>150</v>
      </c>
    </row>
    <row r="200" s="11" customFormat="1">
      <c r="B200" s="232"/>
      <c r="C200" s="233"/>
      <c r="D200" s="234" t="s">
        <v>159</v>
      </c>
      <c r="E200" s="235" t="s">
        <v>21</v>
      </c>
      <c r="F200" s="236" t="s">
        <v>342</v>
      </c>
      <c r="G200" s="233"/>
      <c r="H200" s="237">
        <v>0.311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AT200" s="243" t="s">
        <v>159</v>
      </c>
      <c r="AU200" s="243" t="s">
        <v>82</v>
      </c>
      <c r="AV200" s="11" t="s">
        <v>82</v>
      </c>
      <c r="AW200" s="11" t="s">
        <v>35</v>
      </c>
      <c r="AX200" s="11" t="s">
        <v>72</v>
      </c>
      <c r="AY200" s="243" t="s">
        <v>150</v>
      </c>
    </row>
    <row r="201" s="13" customFormat="1">
      <c r="B201" s="254"/>
      <c r="C201" s="255"/>
      <c r="D201" s="234" t="s">
        <v>159</v>
      </c>
      <c r="E201" s="256" t="s">
        <v>21</v>
      </c>
      <c r="F201" s="257" t="s">
        <v>180</v>
      </c>
      <c r="G201" s="255"/>
      <c r="H201" s="258">
        <v>0.311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AT201" s="264" t="s">
        <v>159</v>
      </c>
      <c r="AU201" s="264" t="s">
        <v>82</v>
      </c>
      <c r="AV201" s="13" t="s">
        <v>164</v>
      </c>
      <c r="AW201" s="13" t="s">
        <v>35</v>
      </c>
      <c r="AX201" s="13" t="s">
        <v>80</v>
      </c>
      <c r="AY201" s="264" t="s">
        <v>150</v>
      </c>
    </row>
    <row r="202" s="1" customFormat="1" ht="16.5" customHeight="1">
      <c r="B202" s="45"/>
      <c r="C202" s="265" t="s">
        <v>343</v>
      </c>
      <c r="D202" s="265" t="s">
        <v>240</v>
      </c>
      <c r="E202" s="266" t="s">
        <v>344</v>
      </c>
      <c r="F202" s="267" t="s">
        <v>345</v>
      </c>
      <c r="G202" s="268" t="s">
        <v>224</v>
      </c>
      <c r="H202" s="269">
        <v>0.311</v>
      </c>
      <c r="I202" s="270"/>
      <c r="J202" s="271">
        <f>ROUND(I202*H202,2)</f>
        <v>0</v>
      </c>
      <c r="K202" s="267" t="s">
        <v>156</v>
      </c>
      <c r="L202" s="272"/>
      <c r="M202" s="273" t="s">
        <v>21</v>
      </c>
      <c r="N202" s="274" t="s">
        <v>43</v>
      </c>
      <c r="O202" s="46"/>
      <c r="P202" s="229">
        <f>O202*H202</f>
        <v>0</v>
      </c>
      <c r="Q202" s="229">
        <v>1</v>
      </c>
      <c r="R202" s="229">
        <f>Q202*H202</f>
        <v>0.311</v>
      </c>
      <c r="S202" s="229">
        <v>0</v>
      </c>
      <c r="T202" s="230">
        <f>S202*H202</f>
        <v>0</v>
      </c>
      <c r="AR202" s="23" t="s">
        <v>190</v>
      </c>
      <c r="AT202" s="23" t="s">
        <v>240</v>
      </c>
      <c r="AU202" s="23" t="s">
        <v>82</v>
      </c>
      <c r="AY202" s="23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23" t="s">
        <v>80</v>
      </c>
      <c r="BK202" s="231">
        <f>ROUND(I202*H202,2)</f>
        <v>0</v>
      </c>
      <c r="BL202" s="23" t="s">
        <v>157</v>
      </c>
      <c r="BM202" s="23" t="s">
        <v>346</v>
      </c>
    </row>
    <row r="203" s="12" customFormat="1">
      <c r="B203" s="244"/>
      <c r="C203" s="245"/>
      <c r="D203" s="234" t="s">
        <v>159</v>
      </c>
      <c r="E203" s="246" t="s">
        <v>21</v>
      </c>
      <c r="F203" s="247" t="s">
        <v>309</v>
      </c>
      <c r="G203" s="245"/>
      <c r="H203" s="246" t="s">
        <v>21</v>
      </c>
      <c r="I203" s="248"/>
      <c r="J203" s="245"/>
      <c r="K203" s="245"/>
      <c r="L203" s="249"/>
      <c r="M203" s="250"/>
      <c r="N203" s="251"/>
      <c r="O203" s="251"/>
      <c r="P203" s="251"/>
      <c r="Q203" s="251"/>
      <c r="R203" s="251"/>
      <c r="S203" s="251"/>
      <c r="T203" s="252"/>
      <c r="AT203" s="253" t="s">
        <v>159</v>
      </c>
      <c r="AU203" s="253" t="s">
        <v>82</v>
      </c>
      <c r="AV203" s="12" t="s">
        <v>80</v>
      </c>
      <c r="AW203" s="12" t="s">
        <v>35</v>
      </c>
      <c r="AX203" s="12" t="s">
        <v>72</v>
      </c>
      <c r="AY203" s="253" t="s">
        <v>150</v>
      </c>
    </row>
    <row r="204" s="11" customFormat="1">
      <c r="B204" s="232"/>
      <c r="C204" s="233"/>
      <c r="D204" s="234" t="s">
        <v>159</v>
      </c>
      <c r="E204" s="235" t="s">
        <v>21</v>
      </c>
      <c r="F204" s="236" t="s">
        <v>342</v>
      </c>
      <c r="G204" s="233"/>
      <c r="H204" s="237">
        <v>0.311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AT204" s="243" t="s">
        <v>159</v>
      </c>
      <c r="AU204" s="243" t="s">
        <v>82</v>
      </c>
      <c r="AV204" s="11" t="s">
        <v>82</v>
      </c>
      <c r="AW204" s="11" t="s">
        <v>35</v>
      </c>
      <c r="AX204" s="11" t="s">
        <v>72</v>
      </c>
      <c r="AY204" s="243" t="s">
        <v>150</v>
      </c>
    </row>
    <row r="205" s="13" customFormat="1">
      <c r="B205" s="254"/>
      <c r="C205" s="255"/>
      <c r="D205" s="234" t="s">
        <v>159</v>
      </c>
      <c r="E205" s="256" t="s">
        <v>21</v>
      </c>
      <c r="F205" s="257" t="s">
        <v>180</v>
      </c>
      <c r="G205" s="255"/>
      <c r="H205" s="258">
        <v>0.311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AT205" s="264" t="s">
        <v>159</v>
      </c>
      <c r="AU205" s="264" t="s">
        <v>82</v>
      </c>
      <c r="AV205" s="13" t="s">
        <v>164</v>
      </c>
      <c r="AW205" s="13" t="s">
        <v>35</v>
      </c>
      <c r="AX205" s="13" t="s">
        <v>80</v>
      </c>
      <c r="AY205" s="264" t="s">
        <v>150</v>
      </c>
    </row>
    <row r="206" s="1" customFormat="1" ht="25.5" customHeight="1">
      <c r="B206" s="45"/>
      <c r="C206" s="220" t="s">
        <v>347</v>
      </c>
      <c r="D206" s="220" t="s">
        <v>152</v>
      </c>
      <c r="E206" s="221" t="s">
        <v>348</v>
      </c>
      <c r="F206" s="222" t="s">
        <v>349</v>
      </c>
      <c r="G206" s="223" t="s">
        <v>224</v>
      </c>
      <c r="H206" s="224">
        <v>1.6299999999999999</v>
      </c>
      <c r="I206" s="225"/>
      <c r="J206" s="226">
        <f>ROUND(I206*H206,2)</f>
        <v>0</v>
      </c>
      <c r="K206" s="222" t="s">
        <v>156</v>
      </c>
      <c r="L206" s="71"/>
      <c r="M206" s="227" t="s">
        <v>21</v>
      </c>
      <c r="N206" s="228" t="s">
        <v>43</v>
      </c>
      <c r="O206" s="46"/>
      <c r="P206" s="229">
        <f>O206*H206</f>
        <v>0</v>
      </c>
      <c r="Q206" s="229">
        <v>0.01221</v>
      </c>
      <c r="R206" s="229">
        <f>Q206*H206</f>
        <v>0.019902299999999998</v>
      </c>
      <c r="S206" s="229">
        <v>0</v>
      </c>
      <c r="T206" s="230">
        <f>S206*H206</f>
        <v>0</v>
      </c>
      <c r="AR206" s="23" t="s">
        <v>157</v>
      </c>
      <c r="AT206" s="23" t="s">
        <v>152</v>
      </c>
      <c r="AU206" s="23" t="s">
        <v>82</v>
      </c>
      <c r="AY206" s="23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23" t="s">
        <v>80</v>
      </c>
      <c r="BK206" s="231">
        <f>ROUND(I206*H206,2)</f>
        <v>0</v>
      </c>
      <c r="BL206" s="23" t="s">
        <v>157</v>
      </c>
      <c r="BM206" s="23" t="s">
        <v>350</v>
      </c>
    </row>
    <row r="207" s="12" customFormat="1">
      <c r="B207" s="244"/>
      <c r="C207" s="245"/>
      <c r="D207" s="234" t="s">
        <v>159</v>
      </c>
      <c r="E207" s="246" t="s">
        <v>21</v>
      </c>
      <c r="F207" s="247" t="s">
        <v>309</v>
      </c>
      <c r="G207" s="245"/>
      <c r="H207" s="246" t="s">
        <v>21</v>
      </c>
      <c r="I207" s="248"/>
      <c r="J207" s="245"/>
      <c r="K207" s="245"/>
      <c r="L207" s="249"/>
      <c r="M207" s="250"/>
      <c r="N207" s="251"/>
      <c r="O207" s="251"/>
      <c r="P207" s="251"/>
      <c r="Q207" s="251"/>
      <c r="R207" s="251"/>
      <c r="S207" s="251"/>
      <c r="T207" s="252"/>
      <c r="AT207" s="253" t="s">
        <v>159</v>
      </c>
      <c r="AU207" s="253" t="s">
        <v>82</v>
      </c>
      <c r="AV207" s="12" t="s">
        <v>80</v>
      </c>
      <c r="AW207" s="12" t="s">
        <v>35</v>
      </c>
      <c r="AX207" s="12" t="s">
        <v>72</v>
      </c>
      <c r="AY207" s="253" t="s">
        <v>150</v>
      </c>
    </row>
    <row r="208" s="11" customFormat="1">
      <c r="B208" s="232"/>
      <c r="C208" s="233"/>
      <c r="D208" s="234" t="s">
        <v>159</v>
      </c>
      <c r="E208" s="235" t="s">
        <v>21</v>
      </c>
      <c r="F208" s="236" t="s">
        <v>351</v>
      </c>
      <c r="G208" s="233"/>
      <c r="H208" s="237">
        <v>0.60999999999999999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AT208" s="243" t="s">
        <v>159</v>
      </c>
      <c r="AU208" s="243" t="s">
        <v>82</v>
      </c>
      <c r="AV208" s="11" t="s">
        <v>82</v>
      </c>
      <c r="AW208" s="11" t="s">
        <v>35</v>
      </c>
      <c r="AX208" s="11" t="s">
        <v>72</v>
      </c>
      <c r="AY208" s="243" t="s">
        <v>150</v>
      </c>
    </row>
    <row r="209" s="11" customFormat="1">
      <c r="B209" s="232"/>
      <c r="C209" s="233"/>
      <c r="D209" s="234" t="s">
        <v>159</v>
      </c>
      <c r="E209" s="235" t="s">
        <v>21</v>
      </c>
      <c r="F209" s="236" t="s">
        <v>352</v>
      </c>
      <c r="G209" s="233"/>
      <c r="H209" s="237">
        <v>1.02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AT209" s="243" t="s">
        <v>159</v>
      </c>
      <c r="AU209" s="243" t="s">
        <v>82</v>
      </c>
      <c r="AV209" s="11" t="s">
        <v>82</v>
      </c>
      <c r="AW209" s="11" t="s">
        <v>35</v>
      </c>
      <c r="AX209" s="11" t="s">
        <v>72</v>
      </c>
      <c r="AY209" s="243" t="s">
        <v>150</v>
      </c>
    </row>
    <row r="210" s="13" customFormat="1">
      <c r="B210" s="254"/>
      <c r="C210" s="255"/>
      <c r="D210" s="234" t="s">
        <v>159</v>
      </c>
      <c r="E210" s="256" t="s">
        <v>21</v>
      </c>
      <c r="F210" s="257" t="s">
        <v>180</v>
      </c>
      <c r="G210" s="255"/>
      <c r="H210" s="258">
        <v>1.6299999999999999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AT210" s="264" t="s">
        <v>159</v>
      </c>
      <c r="AU210" s="264" t="s">
        <v>82</v>
      </c>
      <c r="AV210" s="13" t="s">
        <v>164</v>
      </c>
      <c r="AW210" s="13" t="s">
        <v>35</v>
      </c>
      <c r="AX210" s="13" t="s">
        <v>80</v>
      </c>
      <c r="AY210" s="264" t="s">
        <v>150</v>
      </c>
    </row>
    <row r="211" s="1" customFormat="1" ht="16.5" customHeight="1">
      <c r="B211" s="45"/>
      <c r="C211" s="265" t="s">
        <v>353</v>
      </c>
      <c r="D211" s="265" t="s">
        <v>240</v>
      </c>
      <c r="E211" s="266" t="s">
        <v>354</v>
      </c>
      <c r="F211" s="267" t="s">
        <v>355</v>
      </c>
      <c r="G211" s="268" t="s">
        <v>224</v>
      </c>
      <c r="H211" s="269">
        <v>0.60999999999999999</v>
      </c>
      <c r="I211" s="270"/>
      <c r="J211" s="271">
        <f>ROUND(I211*H211,2)</f>
        <v>0</v>
      </c>
      <c r="K211" s="267" t="s">
        <v>156</v>
      </c>
      <c r="L211" s="272"/>
      <c r="M211" s="273" t="s">
        <v>21</v>
      </c>
      <c r="N211" s="274" t="s">
        <v>43</v>
      </c>
      <c r="O211" s="46"/>
      <c r="P211" s="229">
        <f>O211*H211</f>
        <v>0</v>
      </c>
      <c r="Q211" s="229">
        <v>1</v>
      </c>
      <c r="R211" s="229">
        <f>Q211*H211</f>
        <v>0.60999999999999999</v>
      </c>
      <c r="S211" s="229">
        <v>0</v>
      </c>
      <c r="T211" s="230">
        <f>S211*H211</f>
        <v>0</v>
      </c>
      <c r="AR211" s="23" t="s">
        <v>190</v>
      </c>
      <c r="AT211" s="23" t="s">
        <v>240</v>
      </c>
      <c r="AU211" s="23" t="s">
        <v>82</v>
      </c>
      <c r="AY211" s="23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23" t="s">
        <v>80</v>
      </c>
      <c r="BK211" s="231">
        <f>ROUND(I211*H211,2)</f>
        <v>0</v>
      </c>
      <c r="BL211" s="23" t="s">
        <v>157</v>
      </c>
      <c r="BM211" s="23" t="s">
        <v>356</v>
      </c>
    </row>
    <row r="212" s="12" customFormat="1">
      <c r="B212" s="244"/>
      <c r="C212" s="245"/>
      <c r="D212" s="234" t="s">
        <v>159</v>
      </c>
      <c r="E212" s="246" t="s">
        <v>21</v>
      </c>
      <c r="F212" s="247" t="s">
        <v>309</v>
      </c>
      <c r="G212" s="245"/>
      <c r="H212" s="246" t="s">
        <v>21</v>
      </c>
      <c r="I212" s="248"/>
      <c r="J212" s="245"/>
      <c r="K212" s="245"/>
      <c r="L212" s="249"/>
      <c r="M212" s="250"/>
      <c r="N212" s="251"/>
      <c r="O212" s="251"/>
      <c r="P212" s="251"/>
      <c r="Q212" s="251"/>
      <c r="R212" s="251"/>
      <c r="S212" s="251"/>
      <c r="T212" s="252"/>
      <c r="AT212" s="253" t="s">
        <v>159</v>
      </c>
      <c r="AU212" s="253" t="s">
        <v>82</v>
      </c>
      <c r="AV212" s="12" t="s">
        <v>80</v>
      </c>
      <c r="AW212" s="12" t="s">
        <v>35</v>
      </c>
      <c r="AX212" s="12" t="s">
        <v>72</v>
      </c>
      <c r="AY212" s="253" t="s">
        <v>150</v>
      </c>
    </row>
    <row r="213" s="11" customFormat="1">
      <c r="B213" s="232"/>
      <c r="C213" s="233"/>
      <c r="D213" s="234" t="s">
        <v>159</v>
      </c>
      <c r="E213" s="235" t="s">
        <v>21</v>
      </c>
      <c r="F213" s="236" t="s">
        <v>351</v>
      </c>
      <c r="G213" s="233"/>
      <c r="H213" s="237">
        <v>0.60999999999999999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AT213" s="243" t="s">
        <v>159</v>
      </c>
      <c r="AU213" s="243" t="s">
        <v>82</v>
      </c>
      <c r="AV213" s="11" t="s">
        <v>82</v>
      </c>
      <c r="AW213" s="11" t="s">
        <v>35</v>
      </c>
      <c r="AX213" s="11" t="s">
        <v>80</v>
      </c>
      <c r="AY213" s="243" t="s">
        <v>150</v>
      </c>
    </row>
    <row r="214" s="1" customFormat="1" ht="16.5" customHeight="1">
      <c r="B214" s="45"/>
      <c r="C214" s="265" t="s">
        <v>357</v>
      </c>
      <c r="D214" s="265" t="s">
        <v>240</v>
      </c>
      <c r="E214" s="266" t="s">
        <v>358</v>
      </c>
      <c r="F214" s="267" t="s">
        <v>359</v>
      </c>
      <c r="G214" s="268" t="s">
        <v>224</v>
      </c>
      <c r="H214" s="269">
        <v>1.02</v>
      </c>
      <c r="I214" s="270"/>
      <c r="J214" s="271">
        <f>ROUND(I214*H214,2)</f>
        <v>0</v>
      </c>
      <c r="K214" s="267" t="s">
        <v>225</v>
      </c>
      <c r="L214" s="272"/>
      <c r="M214" s="273" t="s">
        <v>21</v>
      </c>
      <c r="N214" s="274" t="s">
        <v>43</v>
      </c>
      <c r="O214" s="46"/>
      <c r="P214" s="229">
        <f>O214*H214</f>
        <v>0</v>
      </c>
      <c r="Q214" s="229">
        <v>1</v>
      </c>
      <c r="R214" s="229">
        <f>Q214*H214</f>
        <v>1.02</v>
      </c>
      <c r="S214" s="229">
        <v>0</v>
      </c>
      <c r="T214" s="230">
        <f>S214*H214</f>
        <v>0</v>
      </c>
      <c r="AR214" s="23" t="s">
        <v>190</v>
      </c>
      <c r="AT214" s="23" t="s">
        <v>240</v>
      </c>
      <c r="AU214" s="23" t="s">
        <v>82</v>
      </c>
      <c r="AY214" s="23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23" t="s">
        <v>80</v>
      </c>
      <c r="BK214" s="231">
        <f>ROUND(I214*H214,2)</f>
        <v>0</v>
      </c>
      <c r="BL214" s="23" t="s">
        <v>157</v>
      </c>
      <c r="BM214" s="23" t="s">
        <v>360</v>
      </c>
    </row>
    <row r="215" s="12" customFormat="1">
      <c r="B215" s="244"/>
      <c r="C215" s="245"/>
      <c r="D215" s="234" t="s">
        <v>159</v>
      </c>
      <c r="E215" s="246" t="s">
        <v>21</v>
      </c>
      <c r="F215" s="247" t="s">
        <v>309</v>
      </c>
      <c r="G215" s="245"/>
      <c r="H215" s="246" t="s">
        <v>21</v>
      </c>
      <c r="I215" s="248"/>
      <c r="J215" s="245"/>
      <c r="K215" s="245"/>
      <c r="L215" s="249"/>
      <c r="M215" s="250"/>
      <c r="N215" s="251"/>
      <c r="O215" s="251"/>
      <c r="P215" s="251"/>
      <c r="Q215" s="251"/>
      <c r="R215" s="251"/>
      <c r="S215" s="251"/>
      <c r="T215" s="252"/>
      <c r="AT215" s="253" t="s">
        <v>159</v>
      </c>
      <c r="AU215" s="253" t="s">
        <v>82</v>
      </c>
      <c r="AV215" s="12" t="s">
        <v>80</v>
      </c>
      <c r="AW215" s="12" t="s">
        <v>35</v>
      </c>
      <c r="AX215" s="12" t="s">
        <v>72</v>
      </c>
      <c r="AY215" s="253" t="s">
        <v>150</v>
      </c>
    </row>
    <row r="216" s="11" customFormat="1">
      <c r="B216" s="232"/>
      <c r="C216" s="233"/>
      <c r="D216" s="234" t="s">
        <v>159</v>
      </c>
      <c r="E216" s="235" t="s">
        <v>21</v>
      </c>
      <c r="F216" s="236" t="s">
        <v>352</v>
      </c>
      <c r="G216" s="233"/>
      <c r="H216" s="237">
        <v>1.02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AT216" s="243" t="s">
        <v>159</v>
      </c>
      <c r="AU216" s="243" t="s">
        <v>82</v>
      </c>
      <c r="AV216" s="11" t="s">
        <v>82</v>
      </c>
      <c r="AW216" s="11" t="s">
        <v>35</v>
      </c>
      <c r="AX216" s="11" t="s">
        <v>80</v>
      </c>
      <c r="AY216" s="243" t="s">
        <v>150</v>
      </c>
    </row>
    <row r="217" s="1" customFormat="1" ht="25.5" customHeight="1">
      <c r="B217" s="45"/>
      <c r="C217" s="220" t="s">
        <v>361</v>
      </c>
      <c r="D217" s="220" t="s">
        <v>152</v>
      </c>
      <c r="E217" s="221" t="s">
        <v>362</v>
      </c>
      <c r="F217" s="222" t="s">
        <v>363</v>
      </c>
      <c r="G217" s="223" t="s">
        <v>155</v>
      </c>
      <c r="H217" s="224">
        <v>12.699999999999999</v>
      </c>
      <c r="I217" s="225"/>
      <c r="J217" s="226">
        <f>ROUND(I217*H217,2)</f>
        <v>0</v>
      </c>
      <c r="K217" s="222" t="s">
        <v>364</v>
      </c>
      <c r="L217" s="71"/>
      <c r="M217" s="227" t="s">
        <v>21</v>
      </c>
      <c r="N217" s="228" t="s">
        <v>43</v>
      </c>
      <c r="O217" s="46"/>
      <c r="P217" s="229">
        <f>O217*H217</f>
        <v>0</v>
      </c>
      <c r="Q217" s="229">
        <v>0.066379999999999995</v>
      </c>
      <c r="R217" s="229">
        <f>Q217*H217</f>
        <v>0.84302599999999983</v>
      </c>
      <c r="S217" s="229">
        <v>0</v>
      </c>
      <c r="T217" s="230">
        <f>S217*H217</f>
        <v>0</v>
      </c>
      <c r="AR217" s="23" t="s">
        <v>157</v>
      </c>
      <c r="AT217" s="23" t="s">
        <v>152</v>
      </c>
      <c r="AU217" s="23" t="s">
        <v>82</v>
      </c>
      <c r="AY217" s="23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23" t="s">
        <v>80</v>
      </c>
      <c r="BK217" s="231">
        <f>ROUND(I217*H217,2)</f>
        <v>0</v>
      </c>
      <c r="BL217" s="23" t="s">
        <v>157</v>
      </c>
      <c r="BM217" s="23" t="s">
        <v>365</v>
      </c>
    </row>
    <row r="218" s="11" customFormat="1">
      <c r="B218" s="232"/>
      <c r="C218" s="233"/>
      <c r="D218" s="234" t="s">
        <v>159</v>
      </c>
      <c r="E218" s="235" t="s">
        <v>21</v>
      </c>
      <c r="F218" s="236" t="s">
        <v>366</v>
      </c>
      <c r="G218" s="233"/>
      <c r="H218" s="237">
        <v>12.699999999999999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AT218" s="243" t="s">
        <v>159</v>
      </c>
      <c r="AU218" s="243" t="s">
        <v>82</v>
      </c>
      <c r="AV218" s="11" t="s">
        <v>82</v>
      </c>
      <c r="AW218" s="11" t="s">
        <v>35</v>
      </c>
      <c r="AX218" s="11" t="s">
        <v>80</v>
      </c>
      <c r="AY218" s="243" t="s">
        <v>150</v>
      </c>
    </row>
    <row r="219" s="1" customFormat="1" ht="25.5" customHeight="1">
      <c r="B219" s="45"/>
      <c r="C219" s="220" t="s">
        <v>367</v>
      </c>
      <c r="D219" s="220" t="s">
        <v>152</v>
      </c>
      <c r="E219" s="221" t="s">
        <v>368</v>
      </c>
      <c r="F219" s="222" t="s">
        <v>369</v>
      </c>
      <c r="G219" s="223" t="s">
        <v>155</v>
      </c>
      <c r="H219" s="224">
        <v>9.5999999999999996</v>
      </c>
      <c r="I219" s="225"/>
      <c r="J219" s="226">
        <f>ROUND(I219*H219,2)</f>
        <v>0</v>
      </c>
      <c r="K219" s="222" t="s">
        <v>156</v>
      </c>
      <c r="L219" s="71"/>
      <c r="M219" s="227" t="s">
        <v>21</v>
      </c>
      <c r="N219" s="228" t="s">
        <v>43</v>
      </c>
      <c r="O219" s="46"/>
      <c r="P219" s="229">
        <f>O219*H219</f>
        <v>0</v>
      </c>
      <c r="Q219" s="229">
        <v>0.10557</v>
      </c>
      <c r="R219" s="229">
        <f>Q219*H219</f>
        <v>1.0134719999999999</v>
      </c>
      <c r="S219" s="229">
        <v>0</v>
      </c>
      <c r="T219" s="230">
        <f>S219*H219</f>
        <v>0</v>
      </c>
      <c r="AR219" s="23" t="s">
        <v>157</v>
      </c>
      <c r="AT219" s="23" t="s">
        <v>152</v>
      </c>
      <c r="AU219" s="23" t="s">
        <v>82</v>
      </c>
      <c r="AY219" s="23" t="s">
        <v>150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23" t="s">
        <v>80</v>
      </c>
      <c r="BK219" s="231">
        <f>ROUND(I219*H219,2)</f>
        <v>0</v>
      </c>
      <c r="BL219" s="23" t="s">
        <v>157</v>
      </c>
      <c r="BM219" s="23" t="s">
        <v>370</v>
      </c>
    </row>
    <row r="220" s="12" customFormat="1">
      <c r="B220" s="244"/>
      <c r="C220" s="245"/>
      <c r="D220" s="234" t="s">
        <v>159</v>
      </c>
      <c r="E220" s="246" t="s">
        <v>21</v>
      </c>
      <c r="F220" s="247" t="s">
        <v>371</v>
      </c>
      <c r="G220" s="245"/>
      <c r="H220" s="246" t="s">
        <v>21</v>
      </c>
      <c r="I220" s="248"/>
      <c r="J220" s="245"/>
      <c r="K220" s="245"/>
      <c r="L220" s="249"/>
      <c r="M220" s="250"/>
      <c r="N220" s="251"/>
      <c r="O220" s="251"/>
      <c r="P220" s="251"/>
      <c r="Q220" s="251"/>
      <c r="R220" s="251"/>
      <c r="S220" s="251"/>
      <c r="T220" s="252"/>
      <c r="AT220" s="253" t="s">
        <v>159</v>
      </c>
      <c r="AU220" s="253" t="s">
        <v>82</v>
      </c>
      <c r="AV220" s="12" t="s">
        <v>80</v>
      </c>
      <c r="AW220" s="12" t="s">
        <v>35</v>
      </c>
      <c r="AX220" s="12" t="s">
        <v>72</v>
      </c>
      <c r="AY220" s="253" t="s">
        <v>150</v>
      </c>
    </row>
    <row r="221" s="11" customFormat="1">
      <c r="B221" s="232"/>
      <c r="C221" s="233"/>
      <c r="D221" s="234" t="s">
        <v>159</v>
      </c>
      <c r="E221" s="235" t="s">
        <v>21</v>
      </c>
      <c r="F221" s="236" t="s">
        <v>372</v>
      </c>
      <c r="G221" s="233"/>
      <c r="H221" s="237">
        <v>9.5999999999999996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AT221" s="243" t="s">
        <v>159</v>
      </c>
      <c r="AU221" s="243" t="s">
        <v>82</v>
      </c>
      <c r="AV221" s="11" t="s">
        <v>82</v>
      </c>
      <c r="AW221" s="11" t="s">
        <v>35</v>
      </c>
      <c r="AX221" s="11" t="s">
        <v>80</v>
      </c>
      <c r="AY221" s="243" t="s">
        <v>150</v>
      </c>
    </row>
    <row r="222" s="1" customFormat="1" ht="25.5" customHeight="1">
      <c r="B222" s="45"/>
      <c r="C222" s="220" t="s">
        <v>373</v>
      </c>
      <c r="D222" s="220" t="s">
        <v>152</v>
      </c>
      <c r="E222" s="221" t="s">
        <v>374</v>
      </c>
      <c r="F222" s="222" t="s">
        <v>375</v>
      </c>
      <c r="G222" s="223" t="s">
        <v>155</v>
      </c>
      <c r="H222" s="224">
        <v>2.2799999999999998</v>
      </c>
      <c r="I222" s="225"/>
      <c r="J222" s="226">
        <f>ROUND(I222*H222,2)</f>
        <v>0</v>
      </c>
      <c r="K222" s="222" t="s">
        <v>156</v>
      </c>
      <c r="L222" s="71"/>
      <c r="M222" s="227" t="s">
        <v>21</v>
      </c>
      <c r="N222" s="228" t="s">
        <v>43</v>
      </c>
      <c r="O222" s="46"/>
      <c r="P222" s="229">
        <f>O222*H222</f>
        <v>0</v>
      </c>
      <c r="Q222" s="229">
        <v>0.11585</v>
      </c>
      <c r="R222" s="229">
        <f>Q222*H222</f>
        <v>0.26413799999999998</v>
      </c>
      <c r="S222" s="229">
        <v>0</v>
      </c>
      <c r="T222" s="230">
        <f>S222*H222</f>
        <v>0</v>
      </c>
      <c r="AR222" s="23" t="s">
        <v>157</v>
      </c>
      <c r="AT222" s="23" t="s">
        <v>152</v>
      </c>
      <c r="AU222" s="23" t="s">
        <v>82</v>
      </c>
      <c r="AY222" s="23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23" t="s">
        <v>80</v>
      </c>
      <c r="BK222" s="231">
        <f>ROUND(I222*H222,2)</f>
        <v>0</v>
      </c>
      <c r="BL222" s="23" t="s">
        <v>157</v>
      </c>
      <c r="BM222" s="23" t="s">
        <v>376</v>
      </c>
    </row>
    <row r="223" s="12" customFormat="1">
      <c r="B223" s="244"/>
      <c r="C223" s="245"/>
      <c r="D223" s="234" t="s">
        <v>159</v>
      </c>
      <c r="E223" s="246" t="s">
        <v>21</v>
      </c>
      <c r="F223" s="247" t="s">
        <v>309</v>
      </c>
      <c r="G223" s="245"/>
      <c r="H223" s="246" t="s">
        <v>21</v>
      </c>
      <c r="I223" s="248"/>
      <c r="J223" s="245"/>
      <c r="K223" s="245"/>
      <c r="L223" s="249"/>
      <c r="M223" s="250"/>
      <c r="N223" s="251"/>
      <c r="O223" s="251"/>
      <c r="P223" s="251"/>
      <c r="Q223" s="251"/>
      <c r="R223" s="251"/>
      <c r="S223" s="251"/>
      <c r="T223" s="252"/>
      <c r="AT223" s="253" t="s">
        <v>159</v>
      </c>
      <c r="AU223" s="253" t="s">
        <v>82</v>
      </c>
      <c r="AV223" s="12" t="s">
        <v>80</v>
      </c>
      <c r="AW223" s="12" t="s">
        <v>35</v>
      </c>
      <c r="AX223" s="12" t="s">
        <v>72</v>
      </c>
      <c r="AY223" s="253" t="s">
        <v>150</v>
      </c>
    </row>
    <row r="224" s="11" customFormat="1">
      <c r="B224" s="232"/>
      <c r="C224" s="233"/>
      <c r="D224" s="234" t="s">
        <v>159</v>
      </c>
      <c r="E224" s="235" t="s">
        <v>21</v>
      </c>
      <c r="F224" s="236" t="s">
        <v>377</v>
      </c>
      <c r="G224" s="233"/>
      <c r="H224" s="237">
        <v>2.2799999999999998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AT224" s="243" t="s">
        <v>159</v>
      </c>
      <c r="AU224" s="243" t="s">
        <v>82</v>
      </c>
      <c r="AV224" s="11" t="s">
        <v>82</v>
      </c>
      <c r="AW224" s="11" t="s">
        <v>35</v>
      </c>
      <c r="AX224" s="11" t="s">
        <v>80</v>
      </c>
      <c r="AY224" s="243" t="s">
        <v>150</v>
      </c>
    </row>
    <row r="225" s="10" customFormat="1" ht="29.88" customHeight="1">
      <c r="B225" s="204"/>
      <c r="C225" s="205"/>
      <c r="D225" s="206" t="s">
        <v>71</v>
      </c>
      <c r="E225" s="218" t="s">
        <v>157</v>
      </c>
      <c r="F225" s="218" t="s">
        <v>378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SUM(P226:P265)</f>
        <v>0</v>
      </c>
      <c r="Q225" s="212"/>
      <c r="R225" s="213">
        <f>SUM(R226:R265)</f>
        <v>12.118958889999997</v>
      </c>
      <c r="S225" s="212"/>
      <c r="T225" s="214">
        <f>SUM(T226:T265)</f>
        <v>0</v>
      </c>
      <c r="AR225" s="215" t="s">
        <v>80</v>
      </c>
      <c r="AT225" s="216" t="s">
        <v>71</v>
      </c>
      <c r="AU225" s="216" t="s">
        <v>80</v>
      </c>
      <c r="AY225" s="215" t="s">
        <v>150</v>
      </c>
      <c r="BK225" s="217">
        <f>SUM(BK226:BK265)</f>
        <v>0</v>
      </c>
    </row>
    <row r="226" s="1" customFormat="1" ht="38.25" customHeight="1">
      <c r="B226" s="45"/>
      <c r="C226" s="220" t="s">
        <v>379</v>
      </c>
      <c r="D226" s="220" t="s">
        <v>152</v>
      </c>
      <c r="E226" s="221" t="s">
        <v>380</v>
      </c>
      <c r="F226" s="222" t="s">
        <v>381</v>
      </c>
      <c r="G226" s="223" t="s">
        <v>170</v>
      </c>
      <c r="H226" s="224">
        <v>1.3859999999999999</v>
      </c>
      <c r="I226" s="225"/>
      <c r="J226" s="226">
        <f>ROUND(I226*H226,2)</f>
        <v>0</v>
      </c>
      <c r="K226" s="222" t="s">
        <v>156</v>
      </c>
      <c r="L226" s="71"/>
      <c r="M226" s="227" t="s">
        <v>21</v>
      </c>
      <c r="N226" s="228" t="s">
        <v>43</v>
      </c>
      <c r="O226" s="46"/>
      <c r="P226" s="229">
        <f>O226*H226</f>
        <v>0</v>
      </c>
      <c r="Q226" s="229">
        <v>2.45336</v>
      </c>
      <c r="R226" s="229">
        <f>Q226*H226</f>
        <v>3.4003569599999999</v>
      </c>
      <c r="S226" s="229">
        <v>0</v>
      </c>
      <c r="T226" s="230">
        <f>S226*H226</f>
        <v>0</v>
      </c>
      <c r="AR226" s="23" t="s">
        <v>157</v>
      </c>
      <c r="AT226" s="23" t="s">
        <v>152</v>
      </c>
      <c r="AU226" s="23" t="s">
        <v>82</v>
      </c>
      <c r="AY226" s="23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23" t="s">
        <v>80</v>
      </c>
      <c r="BK226" s="231">
        <f>ROUND(I226*H226,2)</f>
        <v>0</v>
      </c>
      <c r="BL226" s="23" t="s">
        <v>157</v>
      </c>
      <c r="BM226" s="23" t="s">
        <v>382</v>
      </c>
    </row>
    <row r="227" s="12" customFormat="1">
      <c r="B227" s="244"/>
      <c r="C227" s="245"/>
      <c r="D227" s="234" t="s">
        <v>159</v>
      </c>
      <c r="E227" s="246" t="s">
        <v>21</v>
      </c>
      <c r="F227" s="247" t="s">
        <v>309</v>
      </c>
      <c r="G227" s="245"/>
      <c r="H227" s="246" t="s">
        <v>21</v>
      </c>
      <c r="I227" s="248"/>
      <c r="J227" s="245"/>
      <c r="K227" s="245"/>
      <c r="L227" s="249"/>
      <c r="M227" s="250"/>
      <c r="N227" s="251"/>
      <c r="O227" s="251"/>
      <c r="P227" s="251"/>
      <c r="Q227" s="251"/>
      <c r="R227" s="251"/>
      <c r="S227" s="251"/>
      <c r="T227" s="252"/>
      <c r="AT227" s="253" t="s">
        <v>159</v>
      </c>
      <c r="AU227" s="253" t="s">
        <v>82</v>
      </c>
      <c r="AV227" s="12" t="s">
        <v>80</v>
      </c>
      <c r="AW227" s="12" t="s">
        <v>35</v>
      </c>
      <c r="AX227" s="12" t="s">
        <v>72</v>
      </c>
      <c r="AY227" s="253" t="s">
        <v>150</v>
      </c>
    </row>
    <row r="228" s="12" customFormat="1">
      <c r="B228" s="244"/>
      <c r="C228" s="245"/>
      <c r="D228" s="234" t="s">
        <v>159</v>
      </c>
      <c r="E228" s="246" t="s">
        <v>21</v>
      </c>
      <c r="F228" s="247" t="s">
        <v>383</v>
      </c>
      <c r="G228" s="245"/>
      <c r="H228" s="246" t="s">
        <v>21</v>
      </c>
      <c r="I228" s="248"/>
      <c r="J228" s="245"/>
      <c r="K228" s="245"/>
      <c r="L228" s="249"/>
      <c r="M228" s="250"/>
      <c r="N228" s="251"/>
      <c r="O228" s="251"/>
      <c r="P228" s="251"/>
      <c r="Q228" s="251"/>
      <c r="R228" s="251"/>
      <c r="S228" s="251"/>
      <c r="T228" s="252"/>
      <c r="AT228" s="253" t="s">
        <v>159</v>
      </c>
      <c r="AU228" s="253" t="s">
        <v>82</v>
      </c>
      <c r="AV228" s="12" t="s">
        <v>80</v>
      </c>
      <c r="AW228" s="12" t="s">
        <v>35</v>
      </c>
      <c r="AX228" s="12" t="s">
        <v>72</v>
      </c>
      <c r="AY228" s="253" t="s">
        <v>150</v>
      </c>
    </row>
    <row r="229" s="11" customFormat="1">
      <c r="B229" s="232"/>
      <c r="C229" s="233"/>
      <c r="D229" s="234" t="s">
        <v>159</v>
      </c>
      <c r="E229" s="235" t="s">
        <v>21</v>
      </c>
      <c r="F229" s="236" t="s">
        <v>384</v>
      </c>
      <c r="G229" s="233"/>
      <c r="H229" s="237">
        <v>1.3859999999999999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AT229" s="243" t="s">
        <v>159</v>
      </c>
      <c r="AU229" s="243" t="s">
        <v>82</v>
      </c>
      <c r="AV229" s="11" t="s">
        <v>82</v>
      </c>
      <c r="AW229" s="11" t="s">
        <v>35</v>
      </c>
      <c r="AX229" s="11" t="s">
        <v>72</v>
      </c>
      <c r="AY229" s="243" t="s">
        <v>150</v>
      </c>
    </row>
    <row r="230" s="13" customFormat="1">
      <c r="B230" s="254"/>
      <c r="C230" s="255"/>
      <c r="D230" s="234" t="s">
        <v>159</v>
      </c>
      <c r="E230" s="256" t="s">
        <v>21</v>
      </c>
      <c r="F230" s="257" t="s">
        <v>180</v>
      </c>
      <c r="G230" s="255"/>
      <c r="H230" s="258">
        <v>1.3859999999999999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AT230" s="264" t="s">
        <v>159</v>
      </c>
      <c r="AU230" s="264" t="s">
        <v>82</v>
      </c>
      <c r="AV230" s="13" t="s">
        <v>164</v>
      </c>
      <c r="AW230" s="13" t="s">
        <v>35</v>
      </c>
      <c r="AX230" s="13" t="s">
        <v>80</v>
      </c>
      <c r="AY230" s="264" t="s">
        <v>150</v>
      </c>
    </row>
    <row r="231" s="1" customFormat="1" ht="51" customHeight="1">
      <c r="B231" s="45"/>
      <c r="C231" s="220" t="s">
        <v>385</v>
      </c>
      <c r="D231" s="220" t="s">
        <v>152</v>
      </c>
      <c r="E231" s="221" t="s">
        <v>386</v>
      </c>
      <c r="F231" s="222" t="s">
        <v>387</v>
      </c>
      <c r="G231" s="223" t="s">
        <v>155</v>
      </c>
      <c r="H231" s="224">
        <v>15.858000000000001</v>
      </c>
      <c r="I231" s="225"/>
      <c r="J231" s="226">
        <f>ROUND(I231*H231,2)</f>
        <v>0</v>
      </c>
      <c r="K231" s="222" t="s">
        <v>364</v>
      </c>
      <c r="L231" s="71"/>
      <c r="M231" s="227" t="s">
        <v>21</v>
      </c>
      <c r="N231" s="228" t="s">
        <v>43</v>
      </c>
      <c r="O231" s="46"/>
      <c r="P231" s="229">
        <f>O231*H231</f>
        <v>0</v>
      </c>
      <c r="Q231" s="229">
        <v>0.00076999999999999996</v>
      </c>
      <c r="R231" s="229">
        <f>Q231*H231</f>
        <v>0.01221066</v>
      </c>
      <c r="S231" s="229">
        <v>0</v>
      </c>
      <c r="T231" s="230">
        <f>S231*H231</f>
        <v>0</v>
      </c>
      <c r="AR231" s="23" t="s">
        <v>157</v>
      </c>
      <c r="AT231" s="23" t="s">
        <v>152</v>
      </c>
      <c r="AU231" s="23" t="s">
        <v>82</v>
      </c>
      <c r="AY231" s="23" t="s">
        <v>150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23" t="s">
        <v>80</v>
      </c>
      <c r="BK231" s="231">
        <f>ROUND(I231*H231,2)</f>
        <v>0</v>
      </c>
      <c r="BL231" s="23" t="s">
        <v>157</v>
      </c>
      <c r="BM231" s="23" t="s">
        <v>388</v>
      </c>
    </row>
    <row r="232" s="12" customFormat="1">
      <c r="B232" s="244"/>
      <c r="C232" s="245"/>
      <c r="D232" s="234" t="s">
        <v>159</v>
      </c>
      <c r="E232" s="246" t="s">
        <v>21</v>
      </c>
      <c r="F232" s="247" t="s">
        <v>309</v>
      </c>
      <c r="G232" s="245"/>
      <c r="H232" s="246" t="s">
        <v>21</v>
      </c>
      <c r="I232" s="248"/>
      <c r="J232" s="245"/>
      <c r="K232" s="245"/>
      <c r="L232" s="249"/>
      <c r="M232" s="250"/>
      <c r="N232" s="251"/>
      <c r="O232" s="251"/>
      <c r="P232" s="251"/>
      <c r="Q232" s="251"/>
      <c r="R232" s="251"/>
      <c r="S232" s="251"/>
      <c r="T232" s="252"/>
      <c r="AT232" s="253" t="s">
        <v>159</v>
      </c>
      <c r="AU232" s="253" t="s">
        <v>82</v>
      </c>
      <c r="AV232" s="12" t="s">
        <v>80</v>
      </c>
      <c r="AW232" s="12" t="s">
        <v>35</v>
      </c>
      <c r="AX232" s="12" t="s">
        <v>72</v>
      </c>
      <c r="AY232" s="253" t="s">
        <v>150</v>
      </c>
    </row>
    <row r="233" s="12" customFormat="1">
      <c r="B233" s="244"/>
      <c r="C233" s="245"/>
      <c r="D233" s="234" t="s">
        <v>159</v>
      </c>
      <c r="E233" s="246" t="s">
        <v>21</v>
      </c>
      <c r="F233" s="247" t="s">
        <v>383</v>
      </c>
      <c r="G233" s="245"/>
      <c r="H233" s="246" t="s">
        <v>21</v>
      </c>
      <c r="I233" s="248"/>
      <c r="J233" s="245"/>
      <c r="K233" s="245"/>
      <c r="L233" s="249"/>
      <c r="M233" s="250"/>
      <c r="N233" s="251"/>
      <c r="O233" s="251"/>
      <c r="P233" s="251"/>
      <c r="Q233" s="251"/>
      <c r="R233" s="251"/>
      <c r="S233" s="251"/>
      <c r="T233" s="252"/>
      <c r="AT233" s="253" t="s">
        <v>159</v>
      </c>
      <c r="AU233" s="253" t="s">
        <v>82</v>
      </c>
      <c r="AV233" s="12" t="s">
        <v>80</v>
      </c>
      <c r="AW233" s="12" t="s">
        <v>35</v>
      </c>
      <c r="AX233" s="12" t="s">
        <v>72</v>
      </c>
      <c r="AY233" s="253" t="s">
        <v>150</v>
      </c>
    </row>
    <row r="234" s="11" customFormat="1">
      <c r="B234" s="232"/>
      <c r="C234" s="233"/>
      <c r="D234" s="234" t="s">
        <v>159</v>
      </c>
      <c r="E234" s="235" t="s">
        <v>21</v>
      </c>
      <c r="F234" s="236" t="s">
        <v>389</v>
      </c>
      <c r="G234" s="233"/>
      <c r="H234" s="237">
        <v>15.858000000000001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AT234" s="243" t="s">
        <v>159</v>
      </c>
      <c r="AU234" s="243" t="s">
        <v>82</v>
      </c>
      <c r="AV234" s="11" t="s">
        <v>82</v>
      </c>
      <c r="AW234" s="11" t="s">
        <v>35</v>
      </c>
      <c r="AX234" s="11" t="s">
        <v>72</v>
      </c>
      <c r="AY234" s="243" t="s">
        <v>150</v>
      </c>
    </row>
    <row r="235" s="13" customFormat="1">
      <c r="B235" s="254"/>
      <c r="C235" s="255"/>
      <c r="D235" s="234" t="s">
        <v>159</v>
      </c>
      <c r="E235" s="256" t="s">
        <v>21</v>
      </c>
      <c r="F235" s="257" t="s">
        <v>180</v>
      </c>
      <c r="G235" s="255"/>
      <c r="H235" s="258">
        <v>15.858000000000001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AT235" s="264" t="s">
        <v>159</v>
      </c>
      <c r="AU235" s="264" t="s">
        <v>82</v>
      </c>
      <c r="AV235" s="13" t="s">
        <v>164</v>
      </c>
      <c r="AW235" s="13" t="s">
        <v>35</v>
      </c>
      <c r="AX235" s="13" t="s">
        <v>80</v>
      </c>
      <c r="AY235" s="264" t="s">
        <v>150</v>
      </c>
    </row>
    <row r="236" s="1" customFormat="1" ht="51" customHeight="1">
      <c r="B236" s="45"/>
      <c r="C236" s="220" t="s">
        <v>390</v>
      </c>
      <c r="D236" s="220" t="s">
        <v>152</v>
      </c>
      <c r="E236" s="221" t="s">
        <v>391</v>
      </c>
      <c r="F236" s="222" t="s">
        <v>392</v>
      </c>
      <c r="G236" s="223" t="s">
        <v>155</v>
      </c>
      <c r="H236" s="224">
        <v>15.858000000000001</v>
      </c>
      <c r="I236" s="225"/>
      <c r="J236" s="226">
        <f>ROUND(I236*H236,2)</f>
        <v>0</v>
      </c>
      <c r="K236" s="222" t="s">
        <v>364</v>
      </c>
      <c r="L236" s="71"/>
      <c r="M236" s="227" t="s">
        <v>21</v>
      </c>
      <c r="N236" s="228" t="s">
        <v>43</v>
      </c>
      <c r="O236" s="4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AR236" s="23" t="s">
        <v>157</v>
      </c>
      <c r="AT236" s="23" t="s">
        <v>152</v>
      </c>
      <c r="AU236" s="23" t="s">
        <v>82</v>
      </c>
      <c r="AY236" s="23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23" t="s">
        <v>80</v>
      </c>
      <c r="BK236" s="231">
        <f>ROUND(I236*H236,2)</f>
        <v>0</v>
      </c>
      <c r="BL236" s="23" t="s">
        <v>157</v>
      </c>
      <c r="BM236" s="23" t="s">
        <v>393</v>
      </c>
    </row>
    <row r="237" s="1" customFormat="1" ht="38.25" customHeight="1">
      <c r="B237" s="45"/>
      <c r="C237" s="220" t="s">
        <v>394</v>
      </c>
      <c r="D237" s="220" t="s">
        <v>152</v>
      </c>
      <c r="E237" s="221" t="s">
        <v>395</v>
      </c>
      <c r="F237" s="222" t="s">
        <v>396</v>
      </c>
      <c r="G237" s="223" t="s">
        <v>155</v>
      </c>
      <c r="H237" s="224">
        <v>5.25</v>
      </c>
      <c r="I237" s="225"/>
      <c r="J237" s="226">
        <f>ROUND(I237*H237,2)</f>
        <v>0</v>
      </c>
      <c r="K237" s="222" t="s">
        <v>364</v>
      </c>
      <c r="L237" s="71"/>
      <c r="M237" s="227" t="s">
        <v>21</v>
      </c>
      <c r="N237" s="228" t="s">
        <v>43</v>
      </c>
      <c r="O237" s="46"/>
      <c r="P237" s="229">
        <f>O237*H237</f>
        <v>0</v>
      </c>
      <c r="Q237" s="229">
        <v>0.00696</v>
      </c>
      <c r="R237" s="229">
        <f>Q237*H237</f>
        <v>0.036540000000000003</v>
      </c>
      <c r="S237" s="229">
        <v>0</v>
      </c>
      <c r="T237" s="230">
        <f>S237*H237</f>
        <v>0</v>
      </c>
      <c r="AR237" s="23" t="s">
        <v>157</v>
      </c>
      <c r="AT237" s="23" t="s">
        <v>152</v>
      </c>
      <c r="AU237" s="23" t="s">
        <v>82</v>
      </c>
      <c r="AY237" s="23" t="s">
        <v>150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23" t="s">
        <v>80</v>
      </c>
      <c r="BK237" s="231">
        <f>ROUND(I237*H237,2)</f>
        <v>0</v>
      </c>
      <c r="BL237" s="23" t="s">
        <v>157</v>
      </c>
      <c r="BM237" s="23" t="s">
        <v>397</v>
      </c>
    </row>
    <row r="238" s="12" customFormat="1">
      <c r="B238" s="244"/>
      <c r="C238" s="245"/>
      <c r="D238" s="234" t="s">
        <v>159</v>
      </c>
      <c r="E238" s="246" t="s">
        <v>21</v>
      </c>
      <c r="F238" s="247" t="s">
        <v>309</v>
      </c>
      <c r="G238" s="245"/>
      <c r="H238" s="246" t="s">
        <v>21</v>
      </c>
      <c r="I238" s="248"/>
      <c r="J238" s="245"/>
      <c r="K238" s="245"/>
      <c r="L238" s="249"/>
      <c r="M238" s="250"/>
      <c r="N238" s="251"/>
      <c r="O238" s="251"/>
      <c r="P238" s="251"/>
      <c r="Q238" s="251"/>
      <c r="R238" s="251"/>
      <c r="S238" s="251"/>
      <c r="T238" s="252"/>
      <c r="AT238" s="253" t="s">
        <v>159</v>
      </c>
      <c r="AU238" s="253" t="s">
        <v>82</v>
      </c>
      <c r="AV238" s="12" t="s">
        <v>80</v>
      </c>
      <c r="AW238" s="12" t="s">
        <v>35</v>
      </c>
      <c r="AX238" s="12" t="s">
        <v>72</v>
      </c>
      <c r="AY238" s="253" t="s">
        <v>150</v>
      </c>
    </row>
    <row r="239" s="12" customFormat="1">
      <c r="B239" s="244"/>
      <c r="C239" s="245"/>
      <c r="D239" s="234" t="s">
        <v>159</v>
      </c>
      <c r="E239" s="246" t="s">
        <v>21</v>
      </c>
      <c r="F239" s="247" t="s">
        <v>383</v>
      </c>
      <c r="G239" s="245"/>
      <c r="H239" s="246" t="s">
        <v>21</v>
      </c>
      <c r="I239" s="248"/>
      <c r="J239" s="245"/>
      <c r="K239" s="245"/>
      <c r="L239" s="249"/>
      <c r="M239" s="250"/>
      <c r="N239" s="251"/>
      <c r="O239" s="251"/>
      <c r="P239" s="251"/>
      <c r="Q239" s="251"/>
      <c r="R239" s="251"/>
      <c r="S239" s="251"/>
      <c r="T239" s="252"/>
      <c r="AT239" s="253" t="s">
        <v>159</v>
      </c>
      <c r="AU239" s="253" t="s">
        <v>82</v>
      </c>
      <c r="AV239" s="12" t="s">
        <v>80</v>
      </c>
      <c r="AW239" s="12" t="s">
        <v>35</v>
      </c>
      <c r="AX239" s="12" t="s">
        <v>72</v>
      </c>
      <c r="AY239" s="253" t="s">
        <v>150</v>
      </c>
    </row>
    <row r="240" s="11" customFormat="1">
      <c r="B240" s="232"/>
      <c r="C240" s="233"/>
      <c r="D240" s="234" t="s">
        <v>159</v>
      </c>
      <c r="E240" s="235" t="s">
        <v>21</v>
      </c>
      <c r="F240" s="236" t="s">
        <v>398</v>
      </c>
      <c r="G240" s="233"/>
      <c r="H240" s="237">
        <v>5.25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AT240" s="243" t="s">
        <v>159</v>
      </c>
      <c r="AU240" s="243" t="s">
        <v>82</v>
      </c>
      <c r="AV240" s="11" t="s">
        <v>82</v>
      </c>
      <c r="AW240" s="11" t="s">
        <v>35</v>
      </c>
      <c r="AX240" s="11" t="s">
        <v>72</v>
      </c>
      <c r="AY240" s="243" t="s">
        <v>150</v>
      </c>
    </row>
    <row r="241" s="13" customFormat="1">
      <c r="B241" s="254"/>
      <c r="C241" s="255"/>
      <c r="D241" s="234" t="s">
        <v>159</v>
      </c>
      <c r="E241" s="256" t="s">
        <v>21</v>
      </c>
      <c r="F241" s="257" t="s">
        <v>180</v>
      </c>
      <c r="G241" s="255"/>
      <c r="H241" s="258">
        <v>5.25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AT241" s="264" t="s">
        <v>159</v>
      </c>
      <c r="AU241" s="264" t="s">
        <v>82</v>
      </c>
      <c r="AV241" s="13" t="s">
        <v>164</v>
      </c>
      <c r="AW241" s="13" t="s">
        <v>35</v>
      </c>
      <c r="AX241" s="13" t="s">
        <v>80</v>
      </c>
      <c r="AY241" s="264" t="s">
        <v>150</v>
      </c>
    </row>
    <row r="242" s="1" customFormat="1" ht="38.25" customHeight="1">
      <c r="B242" s="45"/>
      <c r="C242" s="220" t="s">
        <v>399</v>
      </c>
      <c r="D242" s="220" t="s">
        <v>152</v>
      </c>
      <c r="E242" s="221" t="s">
        <v>400</v>
      </c>
      <c r="F242" s="222" t="s">
        <v>401</v>
      </c>
      <c r="G242" s="223" t="s">
        <v>155</v>
      </c>
      <c r="H242" s="224">
        <v>5.25</v>
      </c>
      <c r="I242" s="225"/>
      <c r="J242" s="226">
        <f>ROUND(I242*H242,2)</f>
        <v>0</v>
      </c>
      <c r="K242" s="222" t="s">
        <v>364</v>
      </c>
      <c r="L242" s="71"/>
      <c r="M242" s="227" t="s">
        <v>21</v>
      </c>
      <c r="N242" s="228" t="s">
        <v>43</v>
      </c>
      <c r="O242" s="4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AR242" s="23" t="s">
        <v>157</v>
      </c>
      <c r="AT242" s="23" t="s">
        <v>152</v>
      </c>
      <c r="AU242" s="23" t="s">
        <v>82</v>
      </c>
      <c r="AY242" s="23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23" t="s">
        <v>80</v>
      </c>
      <c r="BK242" s="231">
        <f>ROUND(I242*H242,2)</f>
        <v>0</v>
      </c>
      <c r="BL242" s="23" t="s">
        <v>157</v>
      </c>
      <c r="BM242" s="23" t="s">
        <v>402</v>
      </c>
    </row>
    <row r="243" s="1" customFormat="1" ht="16.5" customHeight="1">
      <c r="B243" s="45"/>
      <c r="C243" s="220" t="s">
        <v>403</v>
      </c>
      <c r="D243" s="220" t="s">
        <v>152</v>
      </c>
      <c r="E243" s="221" t="s">
        <v>404</v>
      </c>
      <c r="F243" s="222" t="s">
        <v>405</v>
      </c>
      <c r="G243" s="223" t="s">
        <v>170</v>
      </c>
      <c r="H243" s="224">
        <v>3.2789999999999999</v>
      </c>
      <c r="I243" s="225"/>
      <c r="J243" s="226">
        <f>ROUND(I243*H243,2)</f>
        <v>0</v>
      </c>
      <c r="K243" s="222" t="s">
        <v>156</v>
      </c>
      <c r="L243" s="71"/>
      <c r="M243" s="227" t="s">
        <v>21</v>
      </c>
      <c r="N243" s="228" t="s">
        <v>43</v>
      </c>
      <c r="O243" s="46"/>
      <c r="P243" s="229">
        <f>O243*H243</f>
        <v>0</v>
      </c>
      <c r="Q243" s="229">
        <v>2.4533999999999998</v>
      </c>
      <c r="R243" s="229">
        <f>Q243*H243</f>
        <v>8.0446985999999985</v>
      </c>
      <c r="S243" s="229">
        <v>0</v>
      </c>
      <c r="T243" s="230">
        <f>S243*H243</f>
        <v>0</v>
      </c>
      <c r="AR243" s="23" t="s">
        <v>157</v>
      </c>
      <c r="AT243" s="23" t="s">
        <v>152</v>
      </c>
      <c r="AU243" s="23" t="s">
        <v>82</v>
      </c>
      <c r="AY243" s="23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23" t="s">
        <v>80</v>
      </c>
      <c r="BK243" s="231">
        <f>ROUND(I243*H243,2)</f>
        <v>0</v>
      </c>
      <c r="BL243" s="23" t="s">
        <v>157</v>
      </c>
      <c r="BM243" s="23" t="s">
        <v>406</v>
      </c>
    </row>
    <row r="244" s="12" customFormat="1">
      <c r="B244" s="244"/>
      <c r="C244" s="245"/>
      <c r="D244" s="234" t="s">
        <v>159</v>
      </c>
      <c r="E244" s="246" t="s">
        <v>21</v>
      </c>
      <c r="F244" s="247" t="s">
        <v>309</v>
      </c>
      <c r="G244" s="245"/>
      <c r="H244" s="246" t="s">
        <v>21</v>
      </c>
      <c r="I244" s="248"/>
      <c r="J244" s="245"/>
      <c r="K244" s="245"/>
      <c r="L244" s="249"/>
      <c r="M244" s="250"/>
      <c r="N244" s="251"/>
      <c r="O244" s="251"/>
      <c r="P244" s="251"/>
      <c r="Q244" s="251"/>
      <c r="R244" s="251"/>
      <c r="S244" s="251"/>
      <c r="T244" s="252"/>
      <c r="AT244" s="253" t="s">
        <v>159</v>
      </c>
      <c r="AU244" s="253" t="s">
        <v>82</v>
      </c>
      <c r="AV244" s="12" t="s">
        <v>80</v>
      </c>
      <c r="AW244" s="12" t="s">
        <v>35</v>
      </c>
      <c r="AX244" s="12" t="s">
        <v>72</v>
      </c>
      <c r="AY244" s="253" t="s">
        <v>150</v>
      </c>
    </row>
    <row r="245" s="11" customFormat="1">
      <c r="B245" s="232"/>
      <c r="C245" s="233"/>
      <c r="D245" s="234" t="s">
        <v>159</v>
      </c>
      <c r="E245" s="235" t="s">
        <v>21</v>
      </c>
      <c r="F245" s="236" t="s">
        <v>407</v>
      </c>
      <c r="G245" s="233"/>
      <c r="H245" s="237">
        <v>1.3500000000000001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AT245" s="243" t="s">
        <v>159</v>
      </c>
      <c r="AU245" s="243" t="s">
        <v>82</v>
      </c>
      <c r="AV245" s="11" t="s">
        <v>82</v>
      </c>
      <c r="AW245" s="11" t="s">
        <v>35</v>
      </c>
      <c r="AX245" s="11" t="s">
        <v>72</v>
      </c>
      <c r="AY245" s="243" t="s">
        <v>150</v>
      </c>
    </row>
    <row r="246" s="11" customFormat="1">
      <c r="B246" s="232"/>
      <c r="C246" s="233"/>
      <c r="D246" s="234" t="s">
        <v>159</v>
      </c>
      <c r="E246" s="235" t="s">
        <v>21</v>
      </c>
      <c r="F246" s="236" t="s">
        <v>408</v>
      </c>
      <c r="G246" s="233"/>
      <c r="H246" s="237">
        <v>1.9290000000000001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AT246" s="243" t="s">
        <v>159</v>
      </c>
      <c r="AU246" s="243" t="s">
        <v>82</v>
      </c>
      <c r="AV246" s="11" t="s">
        <v>82</v>
      </c>
      <c r="AW246" s="11" t="s">
        <v>35</v>
      </c>
      <c r="AX246" s="11" t="s">
        <v>72</v>
      </c>
      <c r="AY246" s="243" t="s">
        <v>150</v>
      </c>
    </row>
    <row r="247" s="13" customFormat="1">
      <c r="B247" s="254"/>
      <c r="C247" s="255"/>
      <c r="D247" s="234" t="s">
        <v>159</v>
      </c>
      <c r="E247" s="256" t="s">
        <v>21</v>
      </c>
      <c r="F247" s="257" t="s">
        <v>180</v>
      </c>
      <c r="G247" s="255"/>
      <c r="H247" s="258">
        <v>3.2789999999999999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AT247" s="264" t="s">
        <v>159</v>
      </c>
      <c r="AU247" s="264" t="s">
        <v>82</v>
      </c>
      <c r="AV247" s="13" t="s">
        <v>164</v>
      </c>
      <c r="AW247" s="13" t="s">
        <v>35</v>
      </c>
      <c r="AX247" s="13" t="s">
        <v>80</v>
      </c>
      <c r="AY247" s="264" t="s">
        <v>150</v>
      </c>
    </row>
    <row r="248" s="1" customFormat="1" ht="16.5" customHeight="1">
      <c r="B248" s="45"/>
      <c r="C248" s="220" t="s">
        <v>409</v>
      </c>
      <c r="D248" s="220" t="s">
        <v>152</v>
      </c>
      <c r="E248" s="221" t="s">
        <v>410</v>
      </c>
      <c r="F248" s="222" t="s">
        <v>411</v>
      </c>
      <c r="G248" s="223" t="s">
        <v>155</v>
      </c>
      <c r="H248" s="224">
        <v>18.645</v>
      </c>
      <c r="I248" s="225"/>
      <c r="J248" s="226">
        <f>ROUND(I248*H248,2)</f>
        <v>0</v>
      </c>
      <c r="K248" s="222" t="s">
        <v>156</v>
      </c>
      <c r="L248" s="71"/>
      <c r="M248" s="227" t="s">
        <v>21</v>
      </c>
      <c r="N248" s="228" t="s">
        <v>43</v>
      </c>
      <c r="O248" s="46"/>
      <c r="P248" s="229">
        <f>O248*H248</f>
        <v>0</v>
      </c>
      <c r="Q248" s="229">
        <v>0.0051900000000000002</v>
      </c>
      <c r="R248" s="229">
        <f>Q248*H248</f>
        <v>0.096767550000000008</v>
      </c>
      <c r="S248" s="229">
        <v>0</v>
      </c>
      <c r="T248" s="230">
        <f>S248*H248</f>
        <v>0</v>
      </c>
      <c r="AR248" s="23" t="s">
        <v>157</v>
      </c>
      <c r="AT248" s="23" t="s">
        <v>152</v>
      </c>
      <c r="AU248" s="23" t="s">
        <v>82</v>
      </c>
      <c r="AY248" s="23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23" t="s">
        <v>80</v>
      </c>
      <c r="BK248" s="231">
        <f>ROUND(I248*H248,2)</f>
        <v>0</v>
      </c>
      <c r="BL248" s="23" t="s">
        <v>157</v>
      </c>
      <c r="BM248" s="23" t="s">
        <v>412</v>
      </c>
    </row>
    <row r="249" s="12" customFormat="1">
      <c r="B249" s="244"/>
      <c r="C249" s="245"/>
      <c r="D249" s="234" t="s">
        <v>159</v>
      </c>
      <c r="E249" s="246" t="s">
        <v>21</v>
      </c>
      <c r="F249" s="247" t="s">
        <v>309</v>
      </c>
      <c r="G249" s="245"/>
      <c r="H249" s="246" t="s">
        <v>21</v>
      </c>
      <c r="I249" s="248"/>
      <c r="J249" s="245"/>
      <c r="K249" s="245"/>
      <c r="L249" s="249"/>
      <c r="M249" s="250"/>
      <c r="N249" s="251"/>
      <c r="O249" s="251"/>
      <c r="P249" s="251"/>
      <c r="Q249" s="251"/>
      <c r="R249" s="251"/>
      <c r="S249" s="251"/>
      <c r="T249" s="252"/>
      <c r="AT249" s="253" t="s">
        <v>159</v>
      </c>
      <c r="AU249" s="253" t="s">
        <v>82</v>
      </c>
      <c r="AV249" s="12" t="s">
        <v>80</v>
      </c>
      <c r="AW249" s="12" t="s">
        <v>35</v>
      </c>
      <c r="AX249" s="12" t="s">
        <v>72</v>
      </c>
      <c r="AY249" s="253" t="s">
        <v>150</v>
      </c>
    </row>
    <row r="250" s="11" customFormat="1">
      <c r="B250" s="232"/>
      <c r="C250" s="233"/>
      <c r="D250" s="234" t="s">
        <v>159</v>
      </c>
      <c r="E250" s="235" t="s">
        <v>21</v>
      </c>
      <c r="F250" s="236" t="s">
        <v>413</v>
      </c>
      <c r="G250" s="233"/>
      <c r="H250" s="237">
        <v>9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AT250" s="243" t="s">
        <v>159</v>
      </c>
      <c r="AU250" s="243" t="s">
        <v>82</v>
      </c>
      <c r="AV250" s="11" t="s">
        <v>82</v>
      </c>
      <c r="AW250" s="11" t="s">
        <v>35</v>
      </c>
      <c r="AX250" s="11" t="s">
        <v>72</v>
      </c>
      <c r="AY250" s="243" t="s">
        <v>150</v>
      </c>
    </row>
    <row r="251" s="11" customFormat="1">
      <c r="B251" s="232"/>
      <c r="C251" s="233"/>
      <c r="D251" s="234" t="s">
        <v>159</v>
      </c>
      <c r="E251" s="235" t="s">
        <v>21</v>
      </c>
      <c r="F251" s="236" t="s">
        <v>414</v>
      </c>
      <c r="G251" s="233"/>
      <c r="H251" s="237">
        <v>9.6449999999999996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AT251" s="243" t="s">
        <v>159</v>
      </c>
      <c r="AU251" s="243" t="s">
        <v>82</v>
      </c>
      <c r="AV251" s="11" t="s">
        <v>82</v>
      </c>
      <c r="AW251" s="11" t="s">
        <v>35</v>
      </c>
      <c r="AX251" s="11" t="s">
        <v>72</v>
      </c>
      <c r="AY251" s="243" t="s">
        <v>150</v>
      </c>
    </row>
    <row r="252" s="13" customFormat="1">
      <c r="B252" s="254"/>
      <c r="C252" s="255"/>
      <c r="D252" s="234" t="s">
        <v>159</v>
      </c>
      <c r="E252" s="256" t="s">
        <v>21</v>
      </c>
      <c r="F252" s="257" t="s">
        <v>180</v>
      </c>
      <c r="G252" s="255"/>
      <c r="H252" s="258">
        <v>18.645</v>
      </c>
      <c r="I252" s="259"/>
      <c r="J252" s="255"/>
      <c r="K252" s="255"/>
      <c r="L252" s="260"/>
      <c r="M252" s="261"/>
      <c r="N252" s="262"/>
      <c r="O252" s="262"/>
      <c r="P252" s="262"/>
      <c r="Q252" s="262"/>
      <c r="R252" s="262"/>
      <c r="S252" s="262"/>
      <c r="T252" s="263"/>
      <c r="AT252" s="264" t="s">
        <v>159</v>
      </c>
      <c r="AU252" s="264" t="s">
        <v>82</v>
      </c>
      <c r="AV252" s="13" t="s">
        <v>164</v>
      </c>
      <c r="AW252" s="13" t="s">
        <v>35</v>
      </c>
      <c r="AX252" s="13" t="s">
        <v>80</v>
      </c>
      <c r="AY252" s="264" t="s">
        <v>150</v>
      </c>
    </row>
    <row r="253" s="1" customFormat="1" ht="16.5" customHeight="1">
      <c r="B253" s="45"/>
      <c r="C253" s="220" t="s">
        <v>415</v>
      </c>
      <c r="D253" s="220" t="s">
        <v>152</v>
      </c>
      <c r="E253" s="221" t="s">
        <v>416</v>
      </c>
      <c r="F253" s="222" t="s">
        <v>417</v>
      </c>
      <c r="G253" s="223" t="s">
        <v>155</v>
      </c>
      <c r="H253" s="224">
        <v>18.645</v>
      </c>
      <c r="I253" s="225"/>
      <c r="J253" s="226">
        <f>ROUND(I253*H253,2)</f>
        <v>0</v>
      </c>
      <c r="K253" s="222" t="s">
        <v>156</v>
      </c>
      <c r="L253" s="71"/>
      <c r="M253" s="227" t="s">
        <v>21</v>
      </c>
      <c r="N253" s="228" t="s">
        <v>43</v>
      </c>
      <c r="O253" s="46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AR253" s="23" t="s">
        <v>157</v>
      </c>
      <c r="AT253" s="23" t="s">
        <v>152</v>
      </c>
      <c r="AU253" s="23" t="s">
        <v>82</v>
      </c>
      <c r="AY253" s="23" t="s">
        <v>150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23" t="s">
        <v>80</v>
      </c>
      <c r="BK253" s="231">
        <f>ROUND(I253*H253,2)</f>
        <v>0</v>
      </c>
      <c r="BL253" s="23" t="s">
        <v>157</v>
      </c>
      <c r="BM253" s="23" t="s">
        <v>418</v>
      </c>
    </row>
    <row r="254" s="1" customFormat="1" ht="25.5" customHeight="1">
      <c r="B254" s="45"/>
      <c r="C254" s="220" t="s">
        <v>419</v>
      </c>
      <c r="D254" s="220" t="s">
        <v>152</v>
      </c>
      <c r="E254" s="221" t="s">
        <v>420</v>
      </c>
      <c r="F254" s="222" t="s">
        <v>421</v>
      </c>
      <c r="G254" s="223" t="s">
        <v>224</v>
      </c>
      <c r="H254" s="224">
        <v>0.502</v>
      </c>
      <c r="I254" s="225"/>
      <c r="J254" s="226">
        <f>ROUND(I254*H254,2)</f>
        <v>0</v>
      </c>
      <c r="K254" s="222" t="s">
        <v>156</v>
      </c>
      <c r="L254" s="71"/>
      <c r="M254" s="227" t="s">
        <v>21</v>
      </c>
      <c r="N254" s="228" t="s">
        <v>43</v>
      </c>
      <c r="O254" s="46"/>
      <c r="P254" s="229">
        <f>O254*H254</f>
        <v>0</v>
      </c>
      <c r="Q254" s="229">
        <v>1.0525599999999999</v>
      </c>
      <c r="R254" s="229">
        <f>Q254*H254</f>
        <v>0.52838511999999993</v>
      </c>
      <c r="S254" s="229">
        <v>0</v>
      </c>
      <c r="T254" s="230">
        <f>S254*H254</f>
        <v>0</v>
      </c>
      <c r="AR254" s="23" t="s">
        <v>157</v>
      </c>
      <c r="AT254" s="23" t="s">
        <v>152</v>
      </c>
      <c r="AU254" s="23" t="s">
        <v>82</v>
      </c>
      <c r="AY254" s="23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23" t="s">
        <v>80</v>
      </c>
      <c r="BK254" s="231">
        <f>ROUND(I254*H254,2)</f>
        <v>0</v>
      </c>
      <c r="BL254" s="23" t="s">
        <v>157</v>
      </c>
      <c r="BM254" s="23" t="s">
        <v>422</v>
      </c>
    </row>
    <row r="255" s="12" customFormat="1">
      <c r="B255" s="244"/>
      <c r="C255" s="245"/>
      <c r="D255" s="234" t="s">
        <v>159</v>
      </c>
      <c r="E255" s="246" t="s">
        <v>21</v>
      </c>
      <c r="F255" s="247" t="s">
        <v>309</v>
      </c>
      <c r="G255" s="245"/>
      <c r="H255" s="246" t="s">
        <v>21</v>
      </c>
      <c r="I255" s="248"/>
      <c r="J255" s="245"/>
      <c r="K255" s="245"/>
      <c r="L255" s="249"/>
      <c r="M255" s="250"/>
      <c r="N255" s="251"/>
      <c r="O255" s="251"/>
      <c r="P255" s="251"/>
      <c r="Q255" s="251"/>
      <c r="R255" s="251"/>
      <c r="S255" s="251"/>
      <c r="T255" s="252"/>
      <c r="AT255" s="253" t="s">
        <v>159</v>
      </c>
      <c r="AU255" s="253" t="s">
        <v>82</v>
      </c>
      <c r="AV255" s="12" t="s">
        <v>80</v>
      </c>
      <c r="AW255" s="12" t="s">
        <v>35</v>
      </c>
      <c r="AX255" s="12" t="s">
        <v>72</v>
      </c>
      <c r="AY255" s="253" t="s">
        <v>150</v>
      </c>
    </row>
    <row r="256" s="11" customFormat="1">
      <c r="B256" s="232"/>
      <c r="C256" s="233"/>
      <c r="D256" s="234" t="s">
        <v>159</v>
      </c>
      <c r="E256" s="235" t="s">
        <v>21</v>
      </c>
      <c r="F256" s="236" t="s">
        <v>423</v>
      </c>
      <c r="G256" s="233"/>
      <c r="H256" s="237">
        <v>0.16600000000000001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AT256" s="243" t="s">
        <v>159</v>
      </c>
      <c r="AU256" s="243" t="s">
        <v>82</v>
      </c>
      <c r="AV256" s="11" t="s">
        <v>82</v>
      </c>
      <c r="AW256" s="11" t="s">
        <v>35</v>
      </c>
      <c r="AX256" s="11" t="s">
        <v>72</v>
      </c>
      <c r="AY256" s="243" t="s">
        <v>150</v>
      </c>
    </row>
    <row r="257" s="11" customFormat="1">
      <c r="B257" s="232"/>
      <c r="C257" s="233"/>
      <c r="D257" s="234" t="s">
        <v>159</v>
      </c>
      <c r="E257" s="235" t="s">
        <v>21</v>
      </c>
      <c r="F257" s="236" t="s">
        <v>424</v>
      </c>
      <c r="G257" s="233"/>
      <c r="H257" s="237">
        <v>0.22700000000000001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AT257" s="243" t="s">
        <v>159</v>
      </c>
      <c r="AU257" s="243" t="s">
        <v>82</v>
      </c>
      <c r="AV257" s="11" t="s">
        <v>82</v>
      </c>
      <c r="AW257" s="11" t="s">
        <v>35</v>
      </c>
      <c r="AX257" s="11" t="s">
        <v>72</v>
      </c>
      <c r="AY257" s="243" t="s">
        <v>150</v>
      </c>
    </row>
    <row r="258" s="11" customFormat="1">
      <c r="B258" s="232"/>
      <c r="C258" s="233"/>
      <c r="D258" s="234" t="s">
        <v>159</v>
      </c>
      <c r="E258" s="235" t="s">
        <v>21</v>
      </c>
      <c r="F258" s="236" t="s">
        <v>21</v>
      </c>
      <c r="G258" s="233"/>
      <c r="H258" s="237">
        <v>0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AT258" s="243" t="s">
        <v>159</v>
      </c>
      <c r="AU258" s="243" t="s">
        <v>82</v>
      </c>
      <c r="AV258" s="11" t="s">
        <v>82</v>
      </c>
      <c r="AW258" s="11" t="s">
        <v>35</v>
      </c>
      <c r="AX258" s="11" t="s">
        <v>72</v>
      </c>
      <c r="AY258" s="243" t="s">
        <v>150</v>
      </c>
    </row>
    <row r="259" s="11" customFormat="1">
      <c r="B259" s="232"/>
      <c r="C259" s="233"/>
      <c r="D259" s="234" t="s">
        <v>159</v>
      </c>
      <c r="E259" s="235" t="s">
        <v>21</v>
      </c>
      <c r="F259" s="236" t="s">
        <v>425</v>
      </c>
      <c r="G259" s="233"/>
      <c r="H259" s="237">
        <v>0.109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AT259" s="243" t="s">
        <v>159</v>
      </c>
      <c r="AU259" s="243" t="s">
        <v>82</v>
      </c>
      <c r="AV259" s="11" t="s">
        <v>82</v>
      </c>
      <c r="AW259" s="11" t="s">
        <v>35</v>
      </c>
      <c r="AX259" s="11" t="s">
        <v>72</v>
      </c>
      <c r="AY259" s="243" t="s">
        <v>150</v>
      </c>
    </row>
    <row r="260" s="13" customFormat="1">
      <c r="B260" s="254"/>
      <c r="C260" s="255"/>
      <c r="D260" s="234" t="s">
        <v>159</v>
      </c>
      <c r="E260" s="256" t="s">
        <v>21</v>
      </c>
      <c r="F260" s="257" t="s">
        <v>180</v>
      </c>
      <c r="G260" s="255"/>
      <c r="H260" s="258">
        <v>0.502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AT260" s="264" t="s">
        <v>159</v>
      </c>
      <c r="AU260" s="264" t="s">
        <v>82</v>
      </c>
      <c r="AV260" s="13" t="s">
        <v>164</v>
      </c>
      <c r="AW260" s="13" t="s">
        <v>35</v>
      </c>
      <c r="AX260" s="13" t="s">
        <v>80</v>
      </c>
      <c r="AY260" s="264" t="s">
        <v>150</v>
      </c>
    </row>
    <row r="261" s="1" customFormat="1" ht="16.5" customHeight="1">
      <c r="B261" s="45"/>
      <c r="C261" s="220" t="s">
        <v>426</v>
      </c>
      <c r="D261" s="220" t="s">
        <v>152</v>
      </c>
      <c r="E261" s="221" t="s">
        <v>427</v>
      </c>
      <c r="F261" s="222" t="s">
        <v>428</v>
      </c>
      <c r="G261" s="223" t="s">
        <v>155</v>
      </c>
      <c r="H261" s="224">
        <v>14.305999999999999</v>
      </c>
      <c r="I261" s="225"/>
      <c r="J261" s="226">
        <f>ROUND(I261*H261,2)</f>
        <v>0</v>
      </c>
      <c r="K261" s="222" t="s">
        <v>225</v>
      </c>
      <c r="L261" s="71"/>
      <c r="M261" s="227" t="s">
        <v>21</v>
      </c>
      <c r="N261" s="228" t="s">
        <v>43</v>
      </c>
      <c r="O261" s="46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AR261" s="23" t="s">
        <v>157</v>
      </c>
      <c r="AT261" s="23" t="s">
        <v>152</v>
      </c>
      <c r="AU261" s="23" t="s">
        <v>82</v>
      </c>
      <c r="AY261" s="23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23" t="s">
        <v>80</v>
      </c>
      <c r="BK261" s="231">
        <f>ROUND(I261*H261,2)</f>
        <v>0</v>
      </c>
      <c r="BL261" s="23" t="s">
        <v>157</v>
      </c>
      <c r="BM261" s="23" t="s">
        <v>429</v>
      </c>
    </row>
    <row r="262" s="12" customFormat="1">
      <c r="B262" s="244"/>
      <c r="C262" s="245"/>
      <c r="D262" s="234" t="s">
        <v>159</v>
      </c>
      <c r="E262" s="246" t="s">
        <v>21</v>
      </c>
      <c r="F262" s="247" t="s">
        <v>309</v>
      </c>
      <c r="G262" s="245"/>
      <c r="H262" s="246" t="s">
        <v>21</v>
      </c>
      <c r="I262" s="248"/>
      <c r="J262" s="245"/>
      <c r="K262" s="245"/>
      <c r="L262" s="249"/>
      <c r="M262" s="250"/>
      <c r="N262" s="251"/>
      <c r="O262" s="251"/>
      <c r="P262" s="251"/>
      <c r="Q262" s="251"/>
      <c r="R262" s="251"/>
      <c r="S262" s="251"/>
      <c r="T262" s="252"/>
      <c r="AT262" s="253" t="s">
        <v>159</v>
      </c>
      <c r="AU262" s="253" t="s">
        <v>82</v>
      </c>
      <c r="AV262" s="12" t="s">
        <v>80</v>
      </c>
      <c r="AW262" s="12" t="s">
        <v>35</v>
      </c>
      <c r="AX262" s="12" t="s">
        <v>72</v>
      </c>
      <c r="AY262" s="253" t="s">
        <v>150</v>
      </c>
    </row>
    <row r="263" s="11" customFormat="1">
      <c r="B263" s="232"/>
      <c r="C263" s="233"/>
      <c r="D263" s="234" t="s">
        <v>159</v>
      </c>
      <c r="E263" s="235" t="s">
        <v>21</v>
      </c>
      <c r="F263" s="236" t="s">
        <v>430</v>
      </c>
      <c r="G263" s="233"/>
      <c r="H263" s="237">
        <v>10.686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AT263" s="243" t="s">
        <v>159</v>
      </c>
      <c r="AU263" s="243" t="s">
        <v>82</v>
      </c>
      <c r="AV263" s="11" t="s">
        <v>82</v>
      </c>
      <c r="AW263" s="11" t="s">
        <v>35</v>
      </c>
      <c r="AX263" s="11" t="s">
        <v>72</v>
      </c>
      <c r="AY263" s="243" t="s">
        <v>150</v>
      </c>
    </row>
    <row r="264" s="11" customFormat="1">
      <c r="B264" s="232"/>
      <c r="C264" s="233"/>
      <c r="D264" s="234" t="s">
        <v>159</v>
      </c>
      <c r="E264" s="235" t="s">
        <v>21</v>
      </c>
      <c r="F264" s="236" t="s">
        <v>431</v>
      </c>
      <c r="G264" s="233"/>
      <c r="H264" s="237">
        <v>3.6200000000000001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AT264" s="243" t="s">
        <v>159</v>
      </c>
      <c r="AU264" s="243" t="s">
        <v>82</v>
      </c>
      <c r="AV264" s="11" t="s">
        <v>82</v>
      </c>
      <c r="AW264" s="11" t="s">
        <v>35</v>
      </c>
      <c r="AX264" s="11" t="s">
        <v>72</v>
      </c>
      <c r="AY264" s="243" t="s">
        <v>150</v>
      </c>
    </row>
    <row r="265" s="13" customFormat="1">
      <c r="B265" s="254"/>
      <c r="C265" s="255"/>
      <c r="D265" s="234" t="s">
        <v>159</v>
      </c>
      <c r="E265" s="256" t="s">
        <v>21</v>
      </c>
      <c r="F265" s="257" t="s">
        <v>180</v>
      </c>
      <c r="G265" s="255"/>
      <c r="H265" s="258">
        <v>14.305999999999999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AT265" s="264" t="s">
        <v>159</v>
      </c>
      <c r="AU265" s="264" t="s">
        <v>82</v>
      </c>
      <c r="AV265" s="13" t="s">
        <v>164</v>
      </c>
      <c r="AW265" s="13" t="s">
        <v>35</v>
      </c>
      <c r="AX265" s="13" t="s">
        <v>80</v>
      </c>
      <c r="AY265" s="264" t="s">
        <v>150</v>
      </c>
    </row>
    <row r="266" s="10" customFormat="1" ht="29.88" customHeight="1">
      <c r="B266" s="204"/>
      <c r="C266" s="205"/>
      <c r="D266" s="206" t="s">
        <v>71</v>
      </c>
      <c r="E266" s="218" t="s">
        <v>173</v>
      </c>
      <c r="F266" s="218" t="s">
        <v>432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SUM(P267:P281)</f>
        <v>0</v>
      </c>
      <c r="Q266" s="212"/>
      <c r="R266" s="213">
        <f>SUM(R267:R281)</f>
        <v>35.642654499999999</v>
      </c>
      <c r="S266" s="212"/>
      <c r="T266" s="214">
        <f>SUM(T267:T281)</f>
        <v>0</v>
      </c>
      <c r="AR266" s="215" t="s">
        <v>80</v>
      </c>
      <c r="AT266" s="216" t="s">
        <v>71</v>
      </c>
      <c r="AU266" s="216" t="s">
        <v>80</v>
      </c>
      <c r="AY266" s="215" t="s">
        <v>150</v>
      </c>
      <c r="BK266" s="217">
        <f>SUM(BK267:BK281)</f>
        <v>0</v>
      </c>
    </row>
    <row r="267" s="1" customFormat="1" ht="25.5" customHeight="1">
      <c r="B267" s="45"/>
      <c r="C267" s="220" t="s">
        <v>433</v>
      </c>
      <c r="D267" s="220" t="s">
        <v>152</v>
      </c>
      <c r="E267" s="221" t="s">
        <v>434</v>
      </c>
      <c r="F267" s="222" t="s">
        <v>435</v>
      </c>
      <c r="G267" s="223" t="s">
        <v>155</v>
      </c>
      <c r="H267" s="224">
        <v>65.215999999999994</v>
      </c>
      <c r="I267" s="225"/>
      <c r="J267" s="226">
        <f>ROUND(I267*H267,2)</f>
        <v>0</v>
      </c>
      <c r="K267" s="222" t="s">
        <v>156</v>
      </c>
      <c r="L267" s="71"/>
      <c r="M267" s="227" t="s">
        <v>21</v>
      </c>
      <c r="N267" s="228" t="s">
        <v>43</v>
      </c>
      <c r="O267" s="46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AR267" s="23" t="s">
        <v>157</v>
      </c>
      <c r="AT267" s="23" t="s">
        <v>152</v>
      </c>
      <c r="AU267" s="23" t="s">
        <v>82</v>
      </c>
      <c r="AY267" s="23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23" t="s">
        <v>80</v>
      </c>
      <c r="BK267" s="231">
        <f>ROUND(I267*H267,2)</f>
        <v>0</v>
      </c>
      <c r="BL267" s="23" t="s">
        <v>157</v>
      </c>
      <c r="BM267" s="23" t="s">
        <v>436</v>
      </c>
    </row>
    <row r="268" s="11" customFormat="1">
      <c r="B268" s="232"/>
      <c r="C268" s="233"/>
      <c r="D268" s="234" t="s">
        <v>159</v>
      </c>
      <c r="E268" s="235" t="s">
        <v>21</v>
      </c>
      <c r="F268" s="236" t="s">
        <v>437</v>
      </c>
      <c r="G268" s="233"/>
      <c r="H268" s="237">
        <v>64.769999999999996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AT268" s="243" t="s">
        <v>159</v>
      </c>
      <c r="AU268" s="243" t="s">
        <v>82</v>
      </c>
      <c r="AV268" s="11" t="s">
        <v>82</v>
      </c>
      <c r="AW268" s="11" t="s">
        <v>35</v>
      </c>
      <c r="AX268" s="11" t="s">
        <v>72</v>
      </c>
      <c r="AY268" s="243" t="s">
        <v>150</v>
      </c>
    </row>
    <row r="269" s="12" customFormat="1">
      <c r="B269" s="244"/>
      <c r="C269" s="245"/>
      <c r="D269" s="234" t="s">
        <v>159</v>
      </c>
      <c r="E269" s="246" t="s">
        <v>21</v>
      </c>
      <c r="F269" s="247" t="s">
        <v>438</v>
      </c>
      <c r="G269" s="245"/>
      <c r="H269" s="246" t="s">
        <v>21</v>
      </c>
      <c r="I269" s="248"/>
      <c r="J269" s="245"/>
      <c r="K269" s="245"/>
      <c r="L269" s="249"/>
      <c r="M269" s="250"/>
      <c r="N269" s="251"/>
      <c r="O269" s="251"/>
      <c r="P269" s="251"/>
      <c r="Q269" s="251"/>
      <c r="R269" s="251"/>
      <c r="S269" s="251"/>
      <c r="T269" s="252"/>
      <c r="AT269" s="253" t="s">
        <v>159</v>
      </c>
      <c r="AU269" s="253" t="s">
        <v>82</v>
      </c>
      <c r="AV269" s="12" t="s">
        <v>80</v>
      </c>
      <c r="AW269" s="12" t="s">
        <v>35</v>
      </c>
      <c r="AX269" s="12" t="s">
        <v>72</v>
      </c>
      <c r="AY269" s="253" t="s">
        <v>150</v>
      </c>
    </row>
    <row r="270" s="11" customFormat="1">
      <c r="B270" s="232"/>
      <c r="C270" s="233"/>
      <c r="D270" s="234" t="s">
        <v>159</v>
      </c>
      <c r="E270" s="235" t="s">
        <v>21</v>
      </c>
      <c r="F270" s="236" t="s">
        <v>439</v>
      </c>
      <c r="G270" s="233"/>
      <c r="H270" s="237">
        <v>0.44600000000000001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AT270" s="243" t="s">
        <v>159</v>
      </c>
      <c r="AU270" s="243" t="s">
        <v>82</v>
      </c>
      <c r="AV270" s="11" t="s">
        <v>82</v>
      </c>
      <c r="AW270" s="11" t="s">
        <v>35</v>
      </c>
      <c r="AX270" s="11" t="s">
        <v>72</v>
      </c>
      <c r="AY270" s="243" t="s">
        <v>150</v>
      </c>
    </row>
    <row r="271" s="13" customFormat="1">
      <c r="B271" s="254"/>
      <c r="C271" s="255"/>
      <c r="D271" s="234" t="s">
        <v>159</v>
      </c>
      <c r="E271" s="256" t="s">
        <v>21</v>
      </c>
      <c r="F271" s="257" t="s">
        <v>180</v>
      </c>
      <c r="G271" s="255"/>
      <c r="H271" s="258">
        <v>65.215999999999994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AT271" s="264" t="s">
        <v>159</v>
      </c>
      <c r="AU271" s="264" t="s">
        <v>82</v>
      </c>
      <c r="AV271" s="13" t="s">
        <v>164</v>
      </c>
      <c r="AW271" s="13" t="s">
        <v>35</v>
      </c>
      <c r="AX271" s="13" t="s">
        <v>80</v>
      </c>
      <c r="AY271" s="264" t="s">
        <v>150</v>
      </c>
    </row>
    <row r="272" s="1" customFormat="1" ht="25.5" customHeight="1">
      <c r="B272" s="45"/>
      <c r="C272" s="220" t="s">
        <v>440</v>
      </c>
      <c r="D272" s="220" t="s">
        <v>152</v>
      </c>
      <c r="E272" s="221" t="s">
        <v>441</v>
      </c>
      <c r="F272" s="222" t="s">
        <v>442</v>
      </c>
      <c r="G272" s="223" t="s">
        <v>155</v>
      </c>
      <c r="H272" s="224">
        <v>23.199999999999999</v>
      </c>
      <c r="I272" s="225"/>
      <c r="J272" s="226">
        <f>ROUND(I272*H272,2)</f>
        <v>0</v>
      </c>
      <c r="K272" s="222" t="s">
        <v>156</v>
      </c>
      <c r="L272" s="71"/>
      <c r="M272" s="227" t="s">
        <v>21</v>
      </c>
      <c r="N272" s="228" t="s">
        <v>43</v>
      </c>
      <c r="O272" s="46"/>
      <c r="P272" s="229">
        <f>O272*H272</f>
        <v>0</v>
      </c>
      <c r="Q272" s="229">
        <v>0.18906999999999999</v>
      </c>
      <c r="R272" s="229">
        <f>Q272*H272</f>
        <v>4.3864239999999999</v>
      </c>
      <c r="S272" s="229">
        <v>0</v>
      </c>
      <c r="T272" s="230">
        <f>S272*H272</f>
        <v>0</v>
      </c>
      <c r="AR272" s="23" t="s">
        <v>157</v>
      </c>
      <c r="AT272" s="23" t="s">
        <v>152</v>
      </c>
      <c r="AU272" s="23" t="s">
        <v>82</v>
      </c>
      <c r="AY272" s="23" t="s">
        <v>150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23" t="s">
        <v>80</v>
      </c>
      <c r="BK272" s="231">
        <f>ROUND(I272*H272,2)</f>
        <v>0</v>
      </c>
      <c r="BL272" s="23" t="s">
        <v>157</v>
      </c>
      <c r="BM272" s="23" t="s">
        <v>443</v>
      </c>
    </row>
    <row r="273" s="11" customFormat="1">
      <c r="B273" s="232"/>
      <c r="C273" s="233"/>
      <c r="D273" s="234" t="s">
        <v>159</v>
      </c>
      <c r="E273" s="235" t="s">
        <v>21</v>
      </c>
      <c r="F273" s="236" t="s">
        <v>160</v>
      </c>
      <c r="G273" s="233"/>
      <c r="H273" s="237">
        <v>23.199999999999999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AT273" s="243" t="s">
        <v>159</v>
      </c>
      <c r="AU273" s="243" t="s">
        <v>82</v>
      </c>
      <c r="AV273" s="11" t="s">
        <v>82</v>
      </c>
      <c r="AW273" s="11" t="s">
        <v>35</v>
      </c>
      <c r="AX273" s="11" t="s">
        <v>80</v>
      </c>
      <c r="AY273" s="243" t="s">
        <v>150</v>
      </c>
    </row>
    <row r="274" s="1" customFormat="1" ht="25.5" customHeight="1">
      <c r="B274" s="45"/>
      <c r="C274" s="220" t="s">
        <v>444</v>
      </c>
      <c r="D274" s="220" t="s">
        <v>152</v>
      </c>
      <c r="E274" s="221" t="s">
        <v>445</v>
      </c>
      <c r="F274" s="222" t="s">
        <v>446</v>
      </c>
      <c r="G274" s="223" t="s">
        <v>155</v>
      </c>
      <c r="H274" s="224">
        <v>23.199999999999999</v>
      </c>
      <c r="I274" s="225"/>
      <c r="J274" s="226">
        <f>ROUND(I274*H274,2)</f>
        <v>0</v>
      </c>
      <c r="K274" s="222" t="s">
        <v>156</v>
      </c>
      <c r="L274" s="71"/>
      <c r="M274" s="227" t="s">
        <v>21</v>
      </c>
      <c r="N274" s="228" t="s">
        <v>43</v>
      </c>
      <c r="O274" s="46"/>
      <c r="P274" s="229">
        <f>O274*H274</f>
        <v>0</v>
      </c>
      <c r="Q274" s="229">
        <v>0.34762999999999999</v>
      </c>
      <c r="R274" s="229">
        <f>Q274*H274</f>
        <v>8.065016</v>
      </c>
      <c r="S274" s="229">
        <v>0</v>
      </c>
      <c r="T274" s="230">
        <f>S274*H274</f>
        <v>0</v>
      </c>
      <c r="AR274" s="23" t="s">
        <v>157</v>
      </c>
      <c r="AT274" s="23" t="s">
        <v>152</v>
      </c>
      <c r="AU274" s="23" t="s">
        <v>82</v>
      </c>
      <c r="AY274" s="23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23" t="s">
        <v>80</v>
      </c>
      <c r="BK274" s="231">
        <f>ROUND(I274*H274,2)</f>
        <v>0</v>
      </c>
      <c r="BL274" s="23" t="s">
        <v>157</v>
      </c>
      <c r="BM274" s="23" t="s">
        <v>447</v>
      </c>
    </row>
    <row r="275" s="11" customFormat="1">
      <c r="B275" s="232"/>
      <c r="C275" s="233"/>
      <c r="D275" s="234" t="s">
        <v>159</v>
      </c>
      <c r="E275" s="235" t="s">
        <v>21</v>
      </c>
      <c r="F275" s="236" t="s">
        <v>160</v>
      </c>
      <c r="G275" s="233"/>
      <c r="H275" s="237">
        <v>23.199999999999999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AT275" s="243" t="s">
        <v>159</v>
      </c>
      <c r="AU275" s="243" t="s">
        <v>82</v>
      </c>
      <c r="AV275" s="11" t="s">
        <v>82</v>
      </c>
      <c r="AW275" s="11" t="s">
        <v>35</v>
      </c>
      <c r="AX275" s="11" t="s">
        <v>80</v>
      </c>
      <c r="AY275" s="243" t="s">
        <v>150</v>
      </c>
    </row>
    <row r="276" s="1" customFormat="1" ht="25.5" customHeight="1">
      <c r="B276" s="45"/>
      <c r="C276" s="220" t="s">
        <v>448</v>
      </c>
      <c r="D276" s="220" t="s">
        <v>152</v>
      </c>
      <c r="E276" s="221" t="s">
        <v>449</v>
      </c>
      <c r="F276" s="222" t="s">
        <v>450</v>
      </c>
      <c r="G276" s="223" t="s">
        <v>155</v>
      </c>
      <c r="H276" s="224">
        <v>46.399999999999999</v>
      </c>
      <c r="I276" s="225"/>
      <c r="J276" s="226">
        <f>ROUND(I276*H276,2)</f>
        <v>0</v>
      </c>
      <c r="K276" s="222" t="s">
        <v>156</v>
      </c>
      <c r="L276" s="71"/>
      <c r="M276" s="227" t="s">
        <v>21</v>
      </c>
      <c r="N276" s="228" t="s">
        <v>43</v>
      </c>
      <c r="O276" s="46"/>
      <c r="P276" s="229">
        <f>O276*H276</f>
        <v>0</v>
      </c>
      <c r="Q276" s="229">
        <v>0.12966</v>
      </c>
      <c r="R276" s="229">
        <f>Q276*H276</f>
        <v>6.0162239999999994</v>
      </c>
      <c r="S276" s="229">
        <v>0</v>
      </c>
      <c r="T276" s="230">
        <f>S276*H276</f>
        <v>0</v>
      </c>
      <c r="AR276" s="23" t="s">
        <v>157</v>
      </c>
      <c r="AT276" s="23" t="s">
        <v>152</v>
      </c>
      <c r="AU276" s="23" t="s">
        <v>82</v>
      </c>
      <c r="AY276" s="23" t="s">
        <v>150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23" t="s">
        <v>80</v>
      </c>
      <c r="BK276" s="231">
        <f>ROUND(I276*H276,2)</f>
        <v>0</v>
      </c>
      <c r="BL276" s="23" t="s">
        <v>157</v>
      </c>
      <c r="BM276" s="23" t="s">
        <v>451</v>
      </c>
    </row>
    <row r="277" s="11" customFormat="1">
      <c r="B277" s="232"/>
      <c r="C277" s="233"/>
      <c r="D277" s="234" t="s">
        <v>159</v>
      </c>
      <c r="E277" s="235" t="s">
        <v>21</v>
      </c>
      <c r="F277" s="236" t="s">
        <v>452</v>
      </c>
      <c r="G277" s="233"/>
      <c r="H277" s="237">
        <v>46.399999999999999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AT277" s="243" t="s">
        <v>159</v>
      </c>
      <c r="AU277" s="243" t="s">
        <v>82</v>
      </c>
      <c r="AV277" s="11" t="s">
        <v>82</v>
      </c>
      <c r="AW277" s="11" t="s">
        <v>35</v>
      </c>
      <c r="AX277" s="11" t="s">
        <v>80</v>
      </c>
      <c r="AY277" s="243" t="s">
        <v>150</v>
      </c>
    </row>
    <row r="278" s="1" customFormat="1" ht="51" customHeight="1">
      <c r="B278" s="45"/>
      <c r="C278" s="220" t="s">
        <v>453</v>
      </c>
      <c r="D278" s="220" t="s">
        <v>152</v>
      </c>
      <c r="E278" s="221" t="s">
        <v>454</v>
      </c>
      <c r="F278" s="222" t="s">
        <v>455</v>
      </c>
      <c r="G278" s="223" t="s">
        <v>155</v>
      </c>
      <c r="H278" s="224">
        <v>64.769999999999996</v>
      </c>
      <c r="I278" s="225"/>
      <c r="J278" s="226">
        <f>ROUND(I278*H278,2)</f>
        <v>0</v>
      </c>
      <c r="K278" s="222" t="s">
        <v>156</v>
      </c>
      <c r="L278" s="71"/>
      <c r="M278" s="227" t="s">
        <v>21</v>
      </c>
      <c r="N278" s="228" t="s">
        <v>43</v>
      </c>
      <c r="O278" s="46"/>
      <c r="P278" s="229">
        <f>O278*H278</f>
        <v>0</v>
      </c>
      <c r="Q278" s="229">
        <v>0.085650000000000004</v>
      </c>
      <c r="R278" s="229">
        <f>Q278*H278</f>
        <v>5.5475504999999998</v>
      </c>
      <c r="S278" s="229">
        <v>0</v>
      </c>
      <c r="T278" s="230">
        <f>S278*H278</f>
        <v>0</v>
      </c>
      <c r="AR278" s="23" t="s">
        <v>157</v>
      </c>
      <c r="AT278" s="23" t="s">
        <v>152</v>
      </c>
      <c r="AU278" s="23" t="s">
        <v>82</v>
      </c>
      <c r="AY278" s="23" t="s">
        <v>150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23" t="s">
        <v>80</v>
      </c>
      <c r="BK278" s="231">
        <f>ROUND(I278*H278,2)</f>
        <v>0</v>
      </c>
      <c r="BL278" s="23" t="s">
        <v>157</v>
      </c>
      <c r="BM278" s="23" t="s">
        <v>456</v>
      </c>
    </row>
    <row r="279" s="11" customFormat="1">
      <c r="B279" s="232"/>
      <c r="C279" s="233"/>
      <c r="D279" s="234" t="s">
        <v>159</v>
      </c>
      <c r="E279" s="235" t="s">
        <v>21</v>
      </c>
      <c r="F279" s="236" t="s">
        <v>437</v>
      </c>
      <c r="G279" s="233"/>
      <c r="H279" s="237">
        <v>64.769999999999996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AT279" s="243" t="s">
        <v>159</v>
      </c>
      <c r="AU279" s="243" t="s">
        <v>82</v>
      </c>
      <c r="AV279" s="11" t="s">
        <v>82</v>
      </c>
      <c r="AW279" s="11" t="s">
        <v>35</v>
      </c>
      <c r="AX279" s="11" t="s">
        <v>80</v>
      </c>
      <c r="AY279" s="243" t="s">
        <v>150</v>
      </c>
    </row>
    <row r="280" s="1" customFormat="1" ht="16.5" customHeight="1">
      <c r="B280" s="45"/>
      <c r="C280" s="265" t="s">
        <v>457</v>
      </c>
      <c r="D280" s="265" t="s">
        <v>240</v>
      </c>
      <c r="E280" s="266" t="s">
        <v>458</v>
      </c>
      <c r="F280" s="267" t="s">
        <v>459</v>
      </c>
      <c r="G280" s="268" t="s">
        <v>155</v>
      </c>
      <c r="H280" s="269">
        <v>66.064999999999998</v>
      </c>
      <c r="I280" s="270"/>
      <c r="J280" s="271">
        <f>ROUND(I280*H280,2)</f>
        <v>0</v>
      </c>
      <c r="K280" s="267" t="s">
        <v>156</v>
      </c>
      <c r="L280" s="272"/>
      <c r="M280" s="273" t="s">
        <v>21</v>
      </c>
      <c r="N280" s="274" t="s">
        <v>43</v>
      </c>
      <c r="O280" s="46"/>
      <c r="P280" s="229">
        <f>O280*H280</f>
        <v>0</v>
      </c>
      <c r="Q280" s="229">
        <v>0.17599999999999999</v>
      </c>
      <c r="R280" s="229">
        <f>Q280*H280</f>
        <v>11.627439999999998</v>
      </c>
      <c r="S280" s="229">
        <v>0</v>
      </c>
      <c r="T280" s="230">
        <f>S280*H280</f>
        <v>0</v>
      </c>
      <c r="AR280" s="23" t="s">
        <v>190</v>
      </c>
      <c r="AT280" s="23" t="s">
        <v>240</v>
      </c>
      <c r="AU280" s="23" t="s">
        <v>82</v>
      </c>
      <c r="AY280" s="23" t="s">
        <v>150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23" t="s">
        <v>80</v>
      </c>
      <c r="BK280" s="231">
        <f>ROUND(I280*H280,2)</f>
        <v>0</v>
      </c>
      <c r="BL280" s="23" t="s">
        <v>157</v>
      </c>
      <c r="BM280" s="23" t="s">
        <v>460</v>
      </c>
    </row>
    <row r="281" s="11" customFormat="1">
      <c r="B281" s="232"/>
      <c r="C281" s="233"/>
      <c r="D281" s="234" t="s">
        <v>159</v>
      </c>
      <c r="E281" s="235" t="s">
        <v>21</v>
      </c>
      <c r="F281" s="236" t="s">
        <v>461</v>
      </c>
      <c r="G281" s="233"/>
      <c r="H281" s="237">
        <v>66.064999999999998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AT281" s="243" t="s">
        <v>159</v>
      </c>
      <c r="AU281" s="243" t="s">
        <v>82</v>
      </c>
      <c r="AV281" s="11" t="s">
        <v>82</v>
      </c>
      <c r="AW281" s="11" t="s">
        <v>35</v>
      </c>
      <c r="AX281" s="11" t="s">
        <v>80</v>
      </c>
      <c r="AY281" s="243" t="s">
        <v>150</v>
      </c>
    </row>
    <row r="282" s="10" customFormat="1" ht="29.88" customHeight="1">
      <c r="B282" s="204"/>
      <c r="C282" s="205"/>
      <c r="D282" s="206" t="s">
        <v>71</v>
      </c>
      <c r="E282" s="218" t="s">
        <v>181</v>
      </c>
      <c r="F282" s="218" t="s">
        <v>462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SUM(P283:P388)</f>
        <v>0</v>
      </c>
      <c r="Q282" s="212"/>
      <c r="R282" s="213">
        <f>SUM(R283:R388)</f>
        <v>48.616308519999997</v>
      </c>
      <c r="S282" s="212"/>
      <c r="T282" s="214">
        <f>SUM(T283:T388)</f>
        <v>0</v>
      </c>
      <c r="AR282" s="215" t="s">
        <v>80</v>
      </c>
      <c r="AT282" s="216" t="s">
        <v>71</v>
      </c>
      <c r="AU282" s="216" t="s">
        <v>80</v>
      </c>
      <c r="AY282" s="215" t="s">
        <v>150</v>
      </c>
      <c r="BK282" s="217">
        <f>SUM(BK283:BK388)</f>
        <v>0</v>
      </c>
    </row>
    <row r="283" s="1" customFormat="1" ht="25.5" customHeight="1">
      <c r="B283" s="45"/>
      <c r="C283" s="220" t="s">
        <v>463</v>
      </c>
      <c r="D283" s="220" t="s">
        <v>152</v>
      </c>
      <c r="E283" s="221" t="s">
        <v>464</v>
      </c>
      <c r="F283" s="222" t="s">
        <v>465</v>
      </c>
      <c r="G283" s="223" t="s">
        <v>155</v>
      </c>
      <c r="H283" s="224">
        <v>13.19</v>
      </c>
      <c r="I283" s="225"/>
      <c r="J283" s="226">
        <f>ROUND(I283*H283,2)</f>
        <v>0</v>
      </c>
      <c r="K283" s="222" t="s">
        <v>156</v>
      </c>
      <c r="L283" s="71"/>
      <c r="M283" s="227" t="s">
        <v>21</v>
      </c>
      <c r="N283" s="228" t="s">
        <v>43</v>
      </c>
      <c r="O283" s="46"/>
      <c r="P283" s="229">
        <f>O283*H283</f>
        <v>0</v>
      </c>
      <c r="Q283" s="229">
        <v>0.0147</v>
      </c>
      <c r="R283" s="229">
        <f>Q283*H283</f>
        <v>0.19389299999999998</v>
      </c>
      <c r="S283" s="229">
        <v>0</v>
      </c>
      <c r="T283" s="230">
        <f>S283*H283</f>
        <v>0</v>
      </c>
      <c r="AR283" s="23" t="s">
        <v>157</v>
      </c>
      <c r="AT283" s="23" t="s">
        <v>152</v>
      </c>
      <c r="AU283" s="23" t="s">
        <v>82</v>
      </c>
      <c r="AY283" s="23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23" t="s">
        <v>80</v>
      </c>
      <c r="BK283" s="231">
        <f>ROUND(I283*H283,2)</f>
        <v>0</v>
      </c>
      <c r="BL283" s="23" t="s">
        <v>157</v>
      </c>
      <c r="BM283" s="23" t="s">
        <v>466</v>
      </c>
    </row>
    <row r="284" s="11" customFormat="1">
      <c r="B284" s="232"/>
      <c r="C284" s="233"/>
      <c r="D284" s="234" t="s">
        <v>159</v>
      </c>
      <c r="E284" s="235" t="s">
        <v>21</v>
      </c>
      <c r="F284" s="236" t="s">
        <v>467</v>
      </c>
      <c r="G284" s="233"/>
      <c r="H284" s="237">
        <v>13.19</v>
      </c>
      <c r="I284" s="238"/>
      <c r="J284" s="233"/>
      <c r="K284" s="233"/>
      <c r="L284" s="239"/>
      <c r="M284" s="240"/>
      <c r="N284" s="241"/>
      <c r="O284" s="241"/>
      <c r="P284" s="241"/>
      <c r="Q284" s="241"/>
      <c r="R284" s="241"/>
      <c r="S284" s="241"/>
      <c r="T284" s="242"/>
      <c r="AT284" s="243" t="s">
        <v>159</v>
      </c>
      <c r="AU284" s="243" t="s">
        <v>82</v>
      </c>
      <c r="AV284" s="11" t="s">
        <v>82</v>
      </c>
      <c r="AW284" s="11" t="s">
        <v>35</v>
      </c>
      <c r="AX284" s="11" t="s">
        <v>80</v>
      </c>
      <c r="AY284" s="243" t="s">
        <v>150</v>
      </c>
    </row>
    <row r="285" s="1" customFormat="1" ht="38.25" customHeight="1">
      <c r="B285" s="45"/>
      <c r="C285" s="220" t="s">
        <v>468</v>
      </c>
      <c r="D285" s="220" t="s">
        <v>152</v>
      </c>
      <c r="E285" s="221" t="s">
        <v>469</v>
      </c>
      <c r="F285" s="222" t="s">
        <v>470</v>
      </c>
      <c r="G285" s="223" t="s">
        <v>155</v>
      </c>
      <c r="H285" s="224">
        <v>142.31999999999999</v>
      </c>
      <c r="I285" s="225"/>
      <c r="J285" s="226">
        <f>ROUND(I285*H285,2)</f>
        <v>0</v>
      </c>
      <c r="K285" s="222" t="s">
        <v>156</v>
      </c>
      <c r="L285" s="71"/>
      <c r="M285" s="227" t="s">
        <v>21</v>
      </c>
      <c r="N285" s="228" t="s">
        <v>43</v>
      </c>
      <c r="O285" s="46"/>
      <c r="P285" s="229">
        <f>O285*H285</f>
        <v>0</v>
      </c>
      <c r="Q285" s="229">
        <v>0.017330000000000002</v>
      </c>
      <c r="R285" s="229">
        <f>Q285*H285</f>
        <v>2.4664056000000003</v>
      </c>
      <c r="S285" s="229">
        <v>0</v>
      </c>
      <c r="T285" s="230">
        <f>S285*H285</f>
        <v>0</v>
      </c>
      <c r="AR285" s="23" t="s">
        <v>157</v>
      </c>
      <c r="AT285" s="23" t="s">
        <v>152</v>
      </c>
      <c r="AU285" s="23" t="s">
        <v>82</v>
      </c>
      <c r="AY285" s="23" t="s">
        <v>150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23" t="s">
        <v>80</v>
      </c>
      <c r="BK285" s="231">
        <f>ROUND(I285*H285,2)</f>
        <v>0</v>
      </c>
      <c r="BL285" s="23" t="s">
        <v>157</v>
      </c>
      <c r="BM285" s="23" t="s">
        <v>471</v>
      </c>
    </row>
    <row r="286" s="11" customFormat="1">
      <c r="B286" s="232"/>
      <c r="C286" s="233"/>
      <c r="D286" s="234" t="s">
        <v>159</v>
      </c>
      <c r="E286" s="235" t="s">
        <v>21</v>
      </c>
      <c r="F286" s="236" t="s">
        <v>472</v>
      </c>
      <c r="G286" s="233"/>
      <c r="H286" s="237">
        <v>150.685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AT286" s="243" t="s">
        <v>159</v>
      </c>
      <c r="AU286" s="243" t="s">
        <v>82</v>
      </c>
      <c r="AV286" s="11" t="s">
        <v>82</v>
      </c>
      <c r="AW286" s="11" t="s">
        <v>35</v>
      </c>
      <c r="AX286" s="11" t="s">
        <v>72</v>
      </c>
      <c r="AY286" s="243" t="s">
        <v>150</v>
      </c>
    </row>
    <row r="287" s="11" customFormat="1">
      <c r="B287" s="232"/>
      <c r="C287" s="233"/>
      <c r="D287" s="234" t="s">
        <v>159</v>
      </c>
      <c r="E287" s="235" t="s">
        <v>21</v>
      </c>
      <c r="F287" s="236" t="s">
        <v>473</v>
      </c>
      <c r="G287" s="233"/>
      <c r="H287" s="237">
        <v>-8.3650000000000002</v>
      </c>
      <c r="I287" s="238"/>
      <c r="J287" s="233"/>
      <c r="K287" s="233"/>
      <c r="L287" s="239"/>
      <c r="M287" s="240"/>
      <c r="N287" s="241"/>
      <c r="O287" s="241"/>
      <c r="P287" s="241"/>
      <c r="Q287" s="241"/>
      <c r="R287" s="241"/>
      <c r="S287" s="241"/>
      <c r="T287" s="242"/>
      <c r="AT287" s="243" t="s">
        <v>159</v>
      </c>
      <c r="AU287" s="243" t="s">
        <v>82</v>
      </c>
      <c r="AV287" s="11" t="s">
        <v>82</v>
      </c>
      <c r="AW287" s="11" t="s">
        <v>35</v>
      </c>
      <c r="AX287" s="11" t="s">
        <v>72</v>
      </c>
      <c r="AY287" s="243" t="s">
        <v>150</v>
      </c>
    </row>
    <row r="288" s="13" customFormat="1">
      <c r="B288" s="254"/>
      <c r="C288" s="255"/>
      <c r="D288" s="234" t="s">
        <v>159</v>
      </c>
      <c r="E288" s="256" t="s">
        <v>21</v>
      </c>
      <c r="F288" s="257" t="s">
        <v>180</v>
      </c>
      <c r="G288" s="255"/>
      <c r="H288" s="258">
        <v>142.31999999999999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AT288" s="264" t="s">
        <v>159</v>
      </c>
      <c r="AU288" s="264" t="s">
        <v>82</v>
      </c>
      <c r="AV288" s="13" t="s">
        <v>164</v>
      </c>
      <c r="AW288" s="13" t="s">
        <v>35</v>
      </c>
      <c r="AX288" s="13" t="s">
        <v>80</v>
      </c>
      <c r="AY288" s="264" t="s">
        <v>150</v>
      </c>
    </row>
    <row r="289" s="1" customFormat="1" ht="38.25" customHeight="1">
      <c r="B289" s="45"/>
      <c r="C289" s="220" t="s">
        <v>474</v>
      </c>
      <c r="D289" s="220" t="s">
        <v>152</v>
      </c>
      <c r="E289" s="221" t="s">
        <v>475</v>
      </c>
      <c r="F289" s="222" t="s">
        <v>476</v>
      </c>
      <c r="G289" s="223" t="s">
        <v>155</v>
      </c>
      <c r="H289" s="224">
        <v>155.50999999999999</v>
      </c>
      <c r="I289" s="225"/>
      <c r="J289" s="226">
        <f>ROUND(I289*H289,2)</f>
        <v>0</v>
      </c>
      <c r="K289" s="222" t="s">
        <v>156</v>
      </c>
      <c r="L289" s="71"/>
      <c r="M289" s="227" t="s">
        <v>21</v>
      </c>
      <c r="N289" s="228" t="s">
        <v>43</v>
      </c>
      <c r="O289" s="46"/>
      <c r="P289" s="229">
        <f>O289*H289</f>
        <v>0</v>
      </c>
      <c r="Q289" s="229">
        <v>0.0073499999999999998</v>
      </c>
      <c r="R289" s="229">
        <f>Q289*H289</f>
        <v>1.1429984999999998</v>
      </c>
      <c r="S289" s="229">
        <v>0</v>
      </c>
      <c r="T289" s="230">
        <f>S289*H289</f>
        <v>0</v>
      </c>
      <c r="AR289" s="23" t="s">
        <v>157</v>
      </c>
      <c r="AT289" s="23" t="s">
        <v>152</v>
      </c>
      <c r="AU289" s="23" t="s">
        <v>82</v>
      </c>
      <c r="AY289" s="23" t="s">
        <v>150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23" t="s">
        <v>80</v>
      </c>
      <c r="BK289" s="231">
        <f>ROUND(I289*H289,2)</f>
        <v>0</v>
      </c>
      <c r="BL289" s="23" t="s">
        <v>157</v>
      </c>
      <c r="BM289" s="23" t="s">
        <v>477</v>
      </c>
    </row>
    <row r="290" s="11" customFormat="1">
      <c r="B290" s="232"/>
      <c r="C290" s="233"/>
      <c r="D290" s="234" t="s">
        <v>159</v>
      </c>
      <c r="E290" s="235" t="s">
        <v>21</v>
      </c>
      <c r="F290" s="236" t="s">
        <v>478</v>
      </c>
      <c r="G290" s="233"/>
      <c r="H290" s="237">
        <v>155.50999999999999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AT290" s="243" t="s">
        <v>159</v>
      </c>
      <c r="AU290" s="243" t="s">
        <v>82</v>
      </c>
      <c r="AV290" s="11" t="s">
        <v>82</v>
      </c>
      <c r="AW290" s="11" t="s">
        <v>35</v>
      </c>
      <c r="AX290" s="11" t="s">
        <v>80</v>
      </c>
      <c r="AY290" s="243" t="s">
        <v>150</v>
      </c>
    </row>
    <row r="291" s="1" customFormat="1" ht="25.5" customHeight="1">
      <c r="B291" s="45"/>
      <c r="C291" s="220" t="s">
        <v>479</v>
      </c>
      <c r="D291" s="220" t="s">
        <v>152</v>
      </c>
      <c r="E291" s="221" t="s">
        <v>480</v>
      </c>
      <c r="F291" s="222" t="s">
        <v>481</v>
      </c>
      <c r="G291" s="223" t="s">
        <v>155</v>
      </c>
      <c r="H291" s="224">
        <v>94.379999999999995</v>
      </c>
      <c r="I291" s="225"/>
      <c r="J291" s="226">
        <f>ROUND(I291*H291,2)</f>
        <v>0</v>
      </c>
      <c r="K291" s="222" t="s">
        <v>156</v>
      </c>
      <c r="L291" s="71"/>
      <c r="M291" s="227" t="s">
        <v>21</v>
      </c>
      <c r="N291" s="228" t="s">
        <v>43</v>
      </c>
      <c r="O291" s="46"/>
      <c r="P291" s="229">
        <f>O291*H291</f>
        <v>0</v>
      </c>
      <c r="Q291" s="229">
        <v>0.0083800000000000003</v>
      </c>
      <c r="R291" s="229">
        <f>Q291*H291</f>
        <v>0.79090439999999995</v>
      </c>
      <c r="S291" s="229">
        <v>0</v>
      </c>
      <c r="T291" s="230">
        <f>S291*H291</f>
        <v>0</v>
      </c>
      <c r="AR291" s="23" t="s">
        <v>157</v>
      </c>
      <c r="AT291" s="23" t="s">
        <v>152</v>
      </c>
      <c r="AU291" s="23" t="s">
        <v>82</v>
      </c>
      <c r="AY291" s="23" t="s">
        <v>150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23" t="s">
        <v>80</v>
      </c>
      <c r="BK291" s="231">
        <f>ROUND(I291*H291,2)</f>
        <v>0</v>
      </c>
      <c r="BL291" s="23" t="s">
        <v>157</v>
      </c>
      <c r="BM291" s="23" t="s">
        <v>482</v>
      </c>
    </row>
    <row r="292" s="12" customFormat="1">
      <c r="B292" s="244"/>
      <c r="C292" s="245"/>
      <c r="D292" s="234" t="s">
        <v>159</v>
      </c>
      <c r="E292" s="246" t="s">
        <v>21</v>
      </c>
      <c r="F292" s="247" t="s">
        <v>483</v>
      </c>
      <c r="G292" s="245"/>
      <c r="H292" s="246" t="s">
        <v>21</v>
      </c>
      <c r="I292" s="248"/>
      <c r="J292" s="245"/>
      <c r="K292" s="245"/>
      <c r="L292" s="249"/>
      <c r="M292" s="250"/>
      <c r="N292" s="251"/>
      <c r="O292" s="251"/>
      <c r="P292" s="251"/>
      <c r="Q292" s="251"/>
      <c r="R292" s="251"/>
      <c r="S292" s="251"/>
      <c r="T292" s="252"/>
      <c r="AT292" s="253" t="s">
        <v>159</v>
      </c>
      <c r="AU292" s="253" t="s">
        <v>82</v>
      </c>
      <c r="AV292" s="12" t="s">
        <v>80</v>
      </c>
      <c r="AW292" s="12" t="s">
        <v>35</v>
      </c>
      <c r="AX292" s="12" t="s">
        <v>72</v>
      </c>
      <c r="AY292" s="253" t="s">
        <v>150</v>
      </c>
    </row>
    <row r="293" s="12" customFormat="1">
      <c r="B293" s="244"/>
      <c r="C293" s="245"/>
      <c r="D293" s="234" t="s">
        <v>159</v>
      </c>
      <c r="E293" s="246" t="s">
        <v>21</v>
      </c>
      <c r="F293" s="247" t="s">
        <v>484</v>
      </c>
      <c r="G293" s="245"/>
      <c r="H293" s="246" t="s">
        <v>21</v>
      </c>
      <c r="I293" s="248"/>
      <c r="J293" s="245"/>
      <c r="K293" s="245"/>
      <c r="L293" s="249"/>
      <c r="M293" s="250"/>
      <c r="N293" s="251"/>
      <c r="O293" s="251"/>
      <c r="P293" s="251"/>
      <c r="Q293" s="251"/>
      <c r="R293" s="251"/>
      <c r="S293" s="251"/>
      <c r="T293" s="252"/>
      <c r="AT293" s="253" t="s">
        <v>159</v>
      </c>
      <c r="AU293" s="253" t="s">
        <v>82</v>
      </c>
      <c r="AV293" s="12" t="s">
        <v>80</v>
      </c>
      <c r="AW293" s="12" t="s">
        <v>35</v>
      </c>
      <c r="AX293" s="12" t="s">
        <v>72</v>
      </c>
      <c r="AY293" s="253" t="s">
        <v>150</v>
      </c>
    </row>
    <row r="294" s="11" customFormat="1">
      <c r="B294" s="232"/>
      <c r="C294" s="233"/>
      <c r="D294" s="234" t="s">
        <v>159</v>
      </c>
      <c r="E294" s="235" t="s">
        <v>21</v>
      </c>
      <c r="F294" s="236" t="s">
        <v>485</v>
      </c>
      <c r="G294" s="233"/>
      <c r="H294" s="237">
        <v>20.23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AT294" s="243" t="s">
        <v>159</v>
      </c>
      <c r="AU294" s="243" t="s">
        <v>82</v>
      </c>
      <c r="AV294" s="11" t="s">
        <v>82</v>
      </c>
      <c r="AW294" s="11" t="s">
        <v>35</v>
      </c>
      <c r="AX294" s="11" t="s">
        <v>72</v>
      </c>
      <c r="AY294" s="243" t="s">
        <v>150</v>
      </c>
    </row>
    <row r="295" s="11" customFormat="1">
      <c r="B295" s="232"/>
      <c r="C295" s="233"/>
      <c r="D295" s="234" t="s">
        <v>159</v>
      </c>
      <c r="E295" s="235" t="s">
        <v>21</v>
      </c>
      <c r="F295" s="236" t="s">
        <v>486</v>
      </c>
      <c r="G295" s="233"/>
      <c r="H295" s="237">
        <v>20.629999999999999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AT295" s="243" t="s">
        <v>159</v>
      </c>
      <c r="AU295" s="243" t="s">
        <v>82</v>
      </c>
      <c r="AV295" s="11" t="s">
        <v>82</v>
      </c>
      <c r="AW295" s="11" t="s">
        <v>35</v>
      </c>
      <c r="AX295" s="11" t="s">
        <v>72</v>
      </c>
      <c r="AY295" s="243" t="s">
        <v>150</v>
      </c>
    </row>
    <row r="296" s="11" customFormat="1">
      <c r="B296" s="232"/>
      <c r="C296" s="233"/>
      <c r="D296" s="234" t="s">
        <v>159</v>
      </c>
      <c r="E296" s="235" t="s">
        <v>21</v>
      </c>
      <c r="F296" s="236" t="s">
        <v>21</v>
      </c>
      <c r="G296" s="233"/>
      <c r="H296" s="237">
        <v>0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AT296" s="243" t="s">
        <v>159</v>
      </c>
      <c r="AU296" s="243" t="s">
        <v>82</v>
      </c>
      <c r="AV296" s="11" t="s">
        <v>82</v>
      </c>
      <c r="AW296" s="11" t="s">
        <v>35</v>
      </c>
      <c r="AX296" s="11" t="s">
        <v>72</v>
      </c>
      <c r="AY296" s="243" t="s">
        <v>150</v>
      </c>
    </row>
    <row r="297" s="12" customFormat="1">
      <c r="B297" s="244"/>
      <c r="C297" s="245"/>
      <c r="D297" s="234" t="s">
        <v>159</v>
      </c>
      <c r="E297" s="246" t="s">
        <v>21</v>
      </c>
      <c r="F297" s="247" t="s">
        <v>487</v>
      </c>
      <c r="G297" s="245"/>
      <c r="H297" s="246" t="s">
        <v>21</v>
      </c>
      <c r="I297" s="248"/>
      <c r="J297" s="245"/>
      <c r="K297" s="245"/>
      <c r="L297" s="249"/>
      <c r="M297" s="250"/>
      <c r="N297" s="251"/>
      <c r="O297" s="251"/>
      <c r="P297" s="251"/>
      <c r="Q297" s="251"/>
      <c r="R297" s="251"/>
      <c r="S297" s="251"/>
      <c r="T297" s="252"/>
      <c r="AT297" s="253" t="s">
        <v>159</v>
      </c>
      <c r="AU297" s="253" t="s">
        <v>82</v>
      </c>
      <c r="AV297" s="12" t="s">
        <v>80</v>
      </c>
      <c r="AW297" s="12" t="s">
        <v>35</v>
      </c>
      <c r="AX297" s="12" t="s">
        <v>72</v>
      </c>
      <c r="AY297" s="253" t="s">
        <v>150</v>
      </c>
    </row>
    <row r="298" s="11" customFormat="1">
      <c r="B298" s="232"/>
      <c r="C298" s="233"/>
      <c r="D298" s="234" t="s">
        <v>159</v>
      </c>
      <c r="E298" s="235" t="s">
        <v>21</v>
      </c>
      <c r="F298" s="236" t="s">
        <v>488</v>
      </c>
      <c r="G298" s="233"/>
      <c r="H298" s="237">
        <v>3.9399999999999999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AT298" s="243" t="s">
        <v>159</v>
      </c>
      <c r="AU298" s="243" t="s">
        <v>82</v>
      </c>
      <c r="AV298" s="11" t="s">
        <v>82</v>
      </c>
      <c r="AW298" s="11" t="s">
        <v>35</v>
      </c>
      <c r="AX298" s="11" t="s">
        <v>72</v>
      </c>
      <c r="AY298" s="243" t="s">
        <v>150</v>
      </c>
    </row>
    <row r="299" s="11" customFormat="1">
      <c r="B299" s="232"/>
      <c r="C299" s="233"/>
      <c r="D299" s="234" t="s">
        <v>159</v>
      </c>
      <c r="E299" s="235" t="s">
        <v>21</v>
      </c>
      <c r="F299" s="236" t="s">
        <v>489</v>
      </c>
      <c r="G299" s="233"/>
      <c r="H299" s="237">
        <v>6.29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AT299" s="243" t="s">
        <v>159</v>
      </c>
      <c r="AU299" s="243" t="s">
        <v>82</v>
      </c>
      <c r="AV299" s="11" t="s">
        <v>82</v>
      </c>
      <c r="AW299" s="11" t="s">
        <v>35</v>
      </c>
      <c r="AX299" s="11" t="s">
        <v>72</v>
      </c>
      <c r="AY299" s="243" t="s">
        <v>150</v>
      </c>
    </row>
    <row r="300" s="11" customFormat="1">
      <c r="B300" s="232"/>
      <c r="C300" s="233"/>
      <c r="D300" s="234" t="s">
        <v>159</v>
      </c>
      <c r="E300" s="235" t="s">
        <v>21</v>
      </c>
      <c r="F300" s="236" t="s">
        <v>21</v>
      </c>
      <c r="G300" s="233"/>
      <c r="H300" s="237">
        <v>0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AT300" s="243" t="s">
        <v>159</v>
      </c>
      <c r="AU300" s="243" t="s">
        <v>82</v>
      </c>
      <c r="AV300" s="11" t="s">
        <v>82</v>
      </c>
      <c r="AW300" s="11" t="s">
        <v>35</v>
      </c>
      <c r="AX300" s="11" t="s">
        <v>72</v>
      </c>
      <c r="AY300" s="243" t="s">
        <v>150</v>
      </c>
    </row>
    <row r="301" s="12" customFormat="1">
      <c r="B301" s="244"/>
      <c r="C301" s="245"/>
      <c r="D301" s="234" t="s">
        <v>159</v>
      </c>
      <c r="E301" s="246" t="s">
        <v>21</v>
      </c>
      <c r="F301" s="247" t="s">
        <v>490</v>
      </c>
      <c r="G301" s="245"/>
      <c r="H301" s="246" t="s">
        <v>21</v>
      </c>
      <c r="I301" s="248"/>
      <c r="J301" s="245"/>
      <c r="K301" s="245"/>
      <c r="L301" s="249"/>
      <c r="M301" s="250"/>
      <c r="N301" s="251"/>
      <c r="O301" s="251"/>
      <c r="P301" s="251"/>
      <c r="Q301" s="251"/>
      <c r="R301" s="251"/>
      <c r="S301" s="251"/>
      <c r="T301" s="252"/>
      <c r="AT301" s="253" t="s">
        <v>159</v>
      </c>
      <c r="AU301" s="253" t="s">
        <v>82</v>
      </c>
      <c r="AV301" s="12" t="s">
        <v>80</v>
      </c>
      <c r="AW301" s="12" t="s">
        <v>35</v>
      </c>
      <c r="AX301" s="12" t="s">
        <v>72</v>
      </c>
      <c r="AY301" s="253" t="s">
        <v>150</v>
      </c>
    </row>
    <row r="302" s="11" customFormat="1">
      <c r="B302" s="232"/>
      <c r="C302" s="233"/>
      <c r="D302" s="234" t="s">
        <v>159</v>
      </c>
      <c r="E302" s="235" t="s">
        <v>21</v>
      </c>
      <c r="F302" s="236" t="s">
        <v>491</v>
      </c>
      <c r="G302" s="233"/>
      <c r="H302" s="237">
        <v>5.3700000000000001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AT302" s="243" t="s">
        <v>159</v>
      </c>
      <c r="AU302" s="243" t="s">
        <v>82</v>
      </c>
      <c r="AV302" s="11" t="s">
        <v>82</v>
      </c>
      <c r="AW302" s="11" t="s">
        <v>35</v>
      </c>
      <c r="AX302" s="11" t="s">
        <v>72</v>
      </c>
      <c r="AY302" s="243" t="s">
        <v>150</v>
      </c>
    </row>
    <row r="303" s="11" customFormat="1">
      <c r="B303" s="232"/>
      <c r="C303" s="233"/>
      <c r="D303" s="234" t="s">
        <v>159</v>
      </c>
      <c r="E303" s="235" t="s">
        <v>21</v>
      </c>
      <c r="F303" s="236" t="s">
        <v>492</v>
      </c>
      <c r="G303" s="233"/>
      <c r="H303" s="237">
        <v>37.920000000000002</v>
      </c>
      <c r="I303" s="238"/>
      <c r="J303" s="233"/>
      <c r="K303" s="233"/>
      <c r="L303" s="239"/>
      <c r="M303" s="240"/>
      <c r="N303" s="241"/>
      <c r="O303" s="241"/>
      <c r="P303" s="241"/>
      <c r="Q303" s="241"/>
      <c r="R303" s="241"/>
      <c r="S303" s="241"/>
      <c r="T303" s="242"/>
      <c r="AT303" s="243" t="s">
        <v>159</v>
      </c>
      <c r="AU303" s="243" t="s">
        <v>82</v>
      </c>
      <c r="AV303" s="11" t="s">
        <v>82</v>
      </c>
      <c r="AW303" s="11" t="s">
        <v>35</v>
      </c>
      <c r="AX303" s="11" t="s">
        <v>72</v>
      </c>
      <c r="AY303" s="243" t="s">
        <v>150</v>
      </c>
    </row>
    <row r="304" s="13" customFormat="1">
      <c r="B304" s="254"/>
      <c r="C304" s="255"/>
      <c r="D304" s="234" t="s">
        <v>159</v>
      </c>
      <c r="E304" s="256" t="s">
        <v>21</v>
      </c>
      <c r="F304" s="257" t="s">
        <v>180</v>
      </c>
      <c r="G304" s="255"/>
      <c r="H304" s="258">
        <v>94.379999999999995</v>
      </c>
      <c r="I304" s="259"/>
      <c r="J304" s="255"/>
      <c r="K304" s="255"/>
      <c r="L304" s="260"/>
      <c r="M304" s="261"/>
      <c r="N304" s="262"/>
      <c r="O304" s="262"/>
      <c r="P304" s="262"/>
      <c r="Q304" s="262"/>
      <c r="R304" s="262"/>
      <c r="S304" s="262"/>
      <c r="T304" s="263"/>
      <c r="AT304" s="264" t="s">
        <v>159</v>
      </c>
      <c r="AU304" s="264" t="s">
        <v>82</v>
      </c>
      <c r="AV304" s="13" t="s">
        <v>164</v>
      </c>
      <c r="AW304" s="13" t="s">
        <v>35</v>
      </c>
      <c r="AX304" s="13" t="s">
        <v>80</v>
      </c>
      <c r="AY304" s="264" t="s">
        <v>150</v>
      </c>
    </row>
    <row r="305" s="1" customFormat="1" ht="16.5" customHeight="1">
      <c r="B305" s="45"/>
      <c r="C305" s="265" t="s">
        <v>493</v>
      </c>
      <c r="D305" s="265" t="s">
        <v>240</v>
      </c>
      <c r="E305" s="266" t="s">
        <v>494</v>
      </c>
      <c r="F305" s="267" t="s">
        <v>495</v>
      </c>
      <c r="G305" s="268" t="s">
        <v>155</v>
      </c>
      <c r="H305" s="269">
        <v>40.825000000000003</v>
      </c>
      <c r="I305" s="270"/>
      <c r="J305" s="271">
        <f>ROUND(I305*H305,2)</f>
        <v>0</v>
      </c>
      <c r="K305" s="267" t="s">
        <v>156</v>
      </c>
      <c r="L305" s="272"/>
      <c r="M305" s="273" t="s">
        <v>21</v>
      </c>
      <c r="N305" s="274" t="s">
        <v>43</v>
      </c>
      <c r="O305" s="46"/>
      <c r="P305" s="229">
        <f>O305*H305</f>
        <v>0</v>
      </c>
      <c r="Q305" s="229">
        <v>0.0020400000000000001</v>
      </c>
      <c r="R305" s="229">
        <f>Q305*H305</f>
        <v>0.08328300000000001</v>
      </c>
      <c r="S305" s="229">
        <v>0</v>
      </c>
      <c r="T305" s="230">
        <f>S305*H305</f>
        <v>0</v>
      </c>
      <c r="AR305" s="23" t="s">
        <v>190</v>
      </c>
      <c r="AT305" s="23" t="s">
        <v>240</v>
      </c>
      <c r="AU305" s="23" t="s">
        <v>82</v>
      </c>
      <c r="AY305" s="23" t="s">
        <v>150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23" t="s">
        <v>80</v>
      </c>
      <c r="BK305" s="231">
        <f>ROUND(I305*H305,2)</f>
        <v>0</v>
      </c>
      <c r="BL305" s="23" t="s">
        <v>157</v>
      </c>
      <c r="BM305" s="23" t="s">
        <v>496</v>
      </c>
    </row>
    <row r="306" s="12" customFormat="1">
      <c r="B306" s="244"/>
      <c r="C306" s="245"/>
      <c r="D306" s="234" t="s">
        <v>159</v>
      </c>
      <c r="E306" s="246" t="s">
        <v>21</v>
      </c>
      <c r="F306" s="247" t="s">
        <v>483</v>
      </c>
      <c r="G306" s="245"/>
      <c r="H306" s="246" t="s">
        <v>21</v>
      </c>
      <c r="I306" s="248"/>
      <c r="J306" s="245"/>
      <c r="K306" s="245"/>
      <c r="L306" s="249"/>
      <c r="M306" s="250"/>
      <c r="N306" s="251"/>
      <c r="O306" s="251"/>
      <c r="P306" s="251"/>
      <c r="Q306" s="251"/>
      <c r="R306" s="251"/>
      <c r="S306" s="251"/>
      <c r="T306" s="252"/>
      <c r="AT306" s="253" t="s">
        <v>159</v>
      </c>
      <c r="AU306" s="253" t="s">
        <v>82</v>
      </c>
      <c r="AV306" s="12" t="s">
        <v>80</v>
      </c>
      <c r="AW306" s="12" t="s">
        <v>35</v>
      </c>
      <c r="AX306" s="12" t="s">
        <v>72</v>
      </c>
      <c r="AY306" s="253" t="s">
        <v>150</v>
      </c>
    </row>
    <row r="307" s="12" customFormat="1">
      <c r="B307" s="244"/>
      <c r="C307" s="245"/>
      <c r="D307" s="234" t="s">
        <v>159</v>
      </c>
      <c r="E307" s="246" t="s">
        <v>21</v>
      </c>
      <c r="F307" s="247" t="s">
        <v>484</v>
      </c>
      <c r="G307" s="245"/>
      <c r="H307" s="246" t="s">
        <v>21</v>
      </c>
      <c r="I307" s="248"/>
      <c r="J307" s="245"/>
      <c r="K307" s="245"/>
      <c r="L307" s="249"/>
      <c r="M307" s="250"/>
      <c r="N307" s="251"/>
      <c r="O307" s="251"/>
      <c r="P307" s="251"/>
      <c r="Q307" s="251"/>
      <c r="R307" s="251"/>
      <c r="S307" s="251"/>
      <c r="T307" s="252"/>
      <c r="AT307" s="253" t="s">
        <v>159</v>
      </c>
      <c r="AU307" s="253" t="s">
        <v>82</v>
      </c>
      <c r="AV307" s="12" t="s">
        <v>80</v>
      </c>
      <c r="AW307" s="12" t="s">
        <v>35</v>
      </c>
      <c r="AX307" s="12" t="s">
        <v>72</v>
      </c>
      <c r="AY307" s="253" t="s">
        <v>150</v>
      </c>
    </row>
    <row r="308" s="11" customFormat="1">
      <c r="B308" s="232"/>
      <c r="C308" s="233"/>
      <c r="D308" s="234" t="s">
        <v>159</v>
      </c>
      <c r="E308" s="235" t="s">
        <v>21</v>
      </c>
      <c r="F308" s="236" t="s">
        <v>497</v>
      </c>
      <c r="G308" s="233"/>
      <c r="H308" s="237">
        <v>19.163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AT308" s="243" t="s">
        <v>159</v>
      </c>
      <c r="AU308" s="243" t="s">
        <v>82</v>
      </c>
      <c r="AV308" s="11" t="s">
        <v>82</v>
      </c>
      <c r="AW308" s="11" t="s">
        <v>35</v>
      </c>
      <c r="AX308" s="11" t="s">
        <v>72</v>
      </c>
      <c r="AY308" s="243" t="s">
        <v>150</v>
      </c>
    </row>
    <row r="309" s="11" customFormat="1">
      <c r="B309" s="232"/>
      <c r="C309" s="233"/>
      <c r="D309" s="234" t="s">
        <v>159</v>
      </c>
      <c r="E309" s="235" t="s">
        <v>21</v>
      </c>
      <c r="F309" s="236" t="s">
        <v>498</v>
      </c>
      <c r="G309" s="233"/>
      <c r="H309" s="237">
        <v>21.661999999999999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AT309" s="243" t="s">
        <v>159</v>
      </c>
      <c r="AU309" s="243" t="s">
        <v>82</v>
      </c>
      <c r="AV309" s="11" t="s">
        <v>82</v>
      </c>
      <c r="AW309" s="11" t="s">
        <v>35</v>
      </c>
      <c r="AX309" s="11" t="s">
        <v>72</v>
      </c>
      <c r="AY309" s="243" t="s">
        <v>150</v>
      </c>
    </row>
    <row r="310" s="13" customFormat="1">
      <c r="B310" s="254"/>
      <c r="C310" s="255"/>
      <c r="D310" s="234" t="s">
        <v>159</v>
      </c>
      <c r="E310" s="256" t="s">
        <v>21</v>
      </c>
      <c r="F310" s="257" t="s">
        <v>180</v>
      </c>
      <c r="G310" s="255"/>
      <c r="H310" s="258">
        <v>40.825000000000003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AT310" s="264" t="s">
        <v>159</v>
      </c>
      <c r="AU310" s="264" t="s">
        <v>82</v>
      </c>
      <c r="AV310" s="13" t="s">
        <v>164</v>
      </c>
      <c r="AW310" s="13" t="s">
        <v>35</v>
      </c>
      <c r="AX310" s="13" t="s">
        <v>80</v>
      </c>
      <c r="AY310" s="264" t="s">
        <v>150</v>
      </c>
    </row>
    <row r="311" s="1" customFormat="1" ht="16.5" customHeight="1">
      <c r="B311" s="45"/>
      <c r="C311" s="265" t="s">
        <v>499</v>
      </c>
      <c r="D311" s="265" t="s">
        <v>240</v>
      </c>
      <c r="E311" s="266" t="s">
        <v>500</v>
      </c>
      <c r="F311" s="267" t="s">
        <v>501</v>
      </c>
      <c r="G311" s="268" t="s">
        <v>155</v>
      </c>
      <c r="H311" s="269">
        <v>58.276000000000003</v>
      </c>
      <c r="I311" s="270"/>
      <c r="J311" s="271">
        <f>ROUND(I311*H311,2)</f>
        <v>0</v>
      </c>
      <c r="K311" s="267" t="s">
        <v>156</v>
      </c>
      <c r="L311" s="272"/>
      <c r="M311" s="273" t="s">
        <v>21</v>
      </c>
      <c r="N311" s="274" t="s">
        <v>43</v>
      </c>
      <c r="O311" s="46"/>
      <c r="P311" s="229">
        <f>O311*H311</f>
        <v>0</v>
      </c>
      <c r="Q311" s="229">
        <v>0.0035000000000000001</v>
      </c>
      <c r="R311" s="229">
        <f>Q311*H311</f>
        <v>0.20396600000000001</v>
      </c>
      <c r="S311" s="229">
        <v>0</v>
      </c>
      <c r="T311" s="230">
        <f>S311*H311</f>
        <v>0</v>
      </c>
      <c r="AR311" s="23" t="s">
        <v>190</v>
      </c>
      <c r="AT311" s="23" t="s">
        <v>240</v>
      </c>
      <c r="AU311" s="23" t="s">
        <v>82</v>
      </c>
      <c r="AY311" s="23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23" t="s">
        <v>80</v>
      </c>
      <c r="BK311" s="231">
        <f>ROUND(I311*H311,2)</f>
        <v>0</v>
      </c>
      <c r="BL311" s="23" t="s">
        <v>157</v>
      </c>
      <c r="BM311" s="23" t="s">
        <v>502</v>
      </c>
    </row>
    <row r="312" s="12" customFormat="1">
      <c r="B312" s="244"/>
      <c r="C312" s="245"/>
      <c r="D312" s="234" t="s">
        <v>159</v>
      </c>
      <c r="E312" s="246" t="s">
        <v>21</v>
      </c>
      <c r="F312" s="247" t="s">
        <v>483</v>
      </c>
      <c r="G312" s="245"/>
      <c r="H312" s="246" t="s">
        <v>21</v>
      </c>
      <c r="I312" s="248"/>
      <c r="J312" s="245"/>
      <c r="K312" s="245"/>
      <c r="L312" s="249"/>
      <c r="M312" s="250"/>
      <c r="N312" s="251"/>
      <c r="O312" s="251"/>
      <c r="P312" s="251"/>
      <c r="Q312" s="251"/>
      <c r="R312" s="251"/>
      <c r="S312" s="251"/>
      <c r="T312" s="252"/>
      <c r="AT312" s="253" t="s">
        <v>159</v>
      </c>
      <c r="AU312" s="253" t="s">
        <v>82</v>
      </c>
      <c r="AV312" s="12" t="s">
        <v>80</v>
      </c>
      <c r="AW312" s="12" t="s">
        <v>35</v>
      </c>
      <c r="AX312" s="12" t="s">
        <v>72</v>
      </c>
      <c r="AY312" s="253" t="s">
        <v>150</v>
      </c>
    </row>
    <row r="313" s="12" customFormat="1">
      <c r="B313" s="244"/>
      <c r="C313" s="245"/>
      <c r="D313" s="234" t="s">
        <v>159</v>
      </c>
      <c r="E313" s="246" t="s">
        <v>21</v>
      </c>
      <c r="F313" s="247" t="s">
        <v>487</v>
      </c>
      <c r="G313" s="245"/>
      <c r="H313" s="246" t="s">
        <v>21</v>
      </c>
      <c r="I313" s="248"/>
      <c r="J313" s="245"/>
      <c r="K313" s="245"/>
      <c r="L313" s="249"/>
      <c r="M313" s="250"/>
      <c r="N313" s="251"/>
      <c r="O313" s="251"/>
      <c r="P313" s="251"/>
      <c r="Q313" s="251"/>
      <c r="R313" s="251"/>
      <c r="S313" s="251"/>
      <c r="T313" s="252"/>
      <c r="AT313" s="253" t="s">
        <v>159</v>
      </c>
      <c r="AU313" s="253" t="s">
        <v>82</v>
      </c>
      <c r="AV313" s="12" t="s">
        <v>80</v>
      </c>
      <c r="AW313" s="12" t="s">
        <v>35</v>
      </c>
      <c r="AX313" s="12" t="s">
        <v>72</v>
      </c>
      <c r="AY313" s="253" t="s">
        <v>150</v>
      </c>
    </row>
    <row r="314" s="11" customFormat="1">
      <c r="B314" s="232"/>
      <c r="C314" s="233"/>
      <c r="D314" s="234" t="s">
        <v>159</v>
      </c>
      <c r="E314" s="235" t="s">
        <v>21</v>
      </c>
      <c r="F314" s="236" t="s">
        <v>503</v>
      </c>
      <c r="G314" s="233"/>
      <c r="H314" s="237">
        <v>4.1369999999999996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AT314" s="243" t="s">
        <v>159</v>
      </c>
      <c r="AU314" s="243" t="s">
        <v>82</v>
      </c>
      <c r="AV314" s="11" t="s">
        <v>82</v>
      </c>
      <c r="AW314" s="11" t="s">
        <v>35</v>
      </c>
      <c r="AX314" s="11" t="s">
        <v>72</v>
      </c>
      <c r="AY314" s="243" t="s">
        <v>150</v>
      </c>
    </row>
    <row r="315" s="11" customFormat="1">
      <c r="B315" s="232"/>
      <c r="C315" s="233"/>
      <c r="D315" s="234" t="s">
        <v>159</v>
      </c>
      <c r="E315" s="235" t="s">
        <v>21</v>
      </c>
      <c r="F315" s="236" t="s">
        <v>504</v>
      </c>
      <c r="G315" s="233"/>
      <c r="H315" s="237">
        <v>6.6050000000000004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AT315" s="243" t="s">
        <v>159</v>
      </c>
      <c r="AU315" s="243" t="s">
        <v>82</v>
      </c>
      <c r="AV315" s="11" t="s">
        <v>82</v>
      </c>
      <c r="AW315" s="11" t="s">
        <v>35</v>
      </c>
      <c r="AX315" s="11" t="s">
        <v>72</v>
      </c>
      <c r="AY315" s="243" t="s">
        <v>150</v>
      </c>
    </row>
    <row r="316" s="12" customFormat="1">
      <c r="B316" s="244"/>
      <c r="C316" s="245"/>
      <c r="D316" s="234" t="s">
        <v>159</v>
      </c>
      <c r="E316" s="246" t="s">
        <v>21</v>
      </c>
      <c r="F316" s="247" t="s">
        <v>490</v>
      </c>
      <c r="G316" s="245"/>
      <c r="H316" s="246" t="s">
        <v>21</v>
      </c>
      <c r="I316" s="248"/>
      <c r="J316" s="245"/>
      <c r="K316" s="245"/>
      <c r="L316" s="249"/>
      <c r="M316" s="250"/>
      <c r="N316" s="251"/>
      <c r="O316" s="251"/>
      <c r="P316" s="251"/>
      <c r="Q316" s="251"/>
      <c r="R316" s="251"/>
      <c r="S316" s="251"/>
      <c r="T316" s="252"/>
      <c r="AT316" s="253" t="s">
        <v>159</v>
      </c>
      <c r="AU316" s="253" t="s">
        <v>82</v>
      </c>
      <c r="AV316" s="12" t="s">
        <v>80</v>
      </c>
      <c r="AW316" s="12" t="s">
        <v>35</v>
      </c>
      <c r="AX316" s="12" t="s">
        <v>72</v>
      </c>
      <c r="AY316" s="253" t="s">
        <v>150</v>
      </c>
    </row>
    <row r="317" s="11" customFormat="1">
      <c r="B317" s="232"/>
      <c r="C317" s="233"/>
      <c r="D317" s="234" t="s">
        <v>159</v>
      </c>
      <c r="E317" s="235" t="s">
        <v>21</v>
      </c>
      <c r="F317" s="236" t="s">
        <v>505</v>
      </c>
      <c r="G317" s="233"/>
      <c r="H317" s="237">
        <v>7.718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AT317" s="243" t="s">
        <v>159</v>
      </c>
      <c r="AU317" s="243" t="s">
        <v>82</v>
      </c>
      <c r="AV317" s="11" t="s">
        <v>82</v>
      </c>
      <c r="AW317" s="11" t="s">
        <v>35</v>
      </c>
      <c r="AX317" s="11" t="s">
        <v>72</v>
      </c>
      <c r="AY317" s="243" t="s">
        <v>150</v>
      </c>
    </row>
    <row r="318" s="11" customFormat="1">
      <c r="B318" s="232"/>
      <c r="C318" s="233"/>
      <c r="D318" s="234" t="s">
        <v>159</v>
      </c>
      <c r="E318" s="235" t="s">
        <v>21</v>
      </c>
      <c r="F318" s="236" t="s">
        <v>506</v>
      </c>
      <c r="G318" s="233"/>
      <c r="H318" s="237">
        <v>39.816000000000002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AT318" s="243" t="s">
        <v>159</v>
      </c>
      <c r="AU318" s="243" t="s">
        <v>82</v>
      </c>
      <c r="AV318" s="11" t="s">
        <v>82</v>
      </c>
      <c r="AW318" s="11" t="s">
        <v>35</v>
      </c>
      <c r="AX318" s="11" t="s">
        <v>72</v>
      </c>
      <c r="AY318" s="243" t="s">
        <v>150</v>
      </c>
    </row>
    <row r="319" s="13" customFormat="1">
      <c r="B319" s="254"/>
      <c r="C319" s="255"/>
      <c r="D319" s="234" t="s">
        <v>159</v>
      </c>
      <c r="E319" s="256" t="s">
        <v>21</v>
      </c>
      <c r="F319" s="257" t="s">
        <v>180</v>
      </c>
      <c r="G319" s="255"/>
      <c r="H319" s="258">
        <v>58.276000000000003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AT319" s="264" t="s">
        <v>159</v>
      </c>
      <c r="AU319" s="264" t="s">
        <v>82</v>
      </c>
      <c r="AV319" s="13" t="s">
        <v>164</v>
      </c>
      <c r="AW319" s="13" t="s">
        <v>35</v>
      </c>
      <c r="AX319" s="13" t="s">
        <v>80</v>
      </c>
      <c r="AY319" s="264" t="s">
        <v>150</v>
      </c>
    </row>
    <row r="320" s="1" customFormat="1" ht="25.5" customHeight="1">
      <c r="B320" s="45"/>
      <c r="C320" s="220" t="s">
        <v>507</v>
      </c>
      <c r="D320" s="220" t="s">
        <v>152</v>
      </c>
      <c r="E320" s="221" t="s">
        <v>508</v>
      </c>
      <c r="F320" s="222" t="s">
        <v>509</v>
      </c>
      <c r="G320" s="223" t="s">
        <v>155</v>
      </c>
      <c r="H320" s="224">
        <v>141.655</v>
      </c>
      <c r="I320" s="225"/>
      <c r="J320" s="226">
        <f>ROUND(I320*H320,2)</f>
        <v>0</v>
      </c>
      <c r="K320" s="222" t="s">
        <v>156</v>
      </c>
      <c r="L320" s="71"/>
      <c r="M320" s="227" t="s">
        <v>21</v>
      </c>
      <c r="N320" s="228" t="s">
        <v>43</v>
      </c>
      <c r="O320" s="46"/>
      <c r="P320" s="229">
        <f>O320*H320</f>
        <v>0</v>
      </c>
      <c r="Q320" s="229">
        <v>0.0043800000000000002</v>
      </c>
      <c r="R320" s="229">
        <f>Q320*H320</f>
        <v>0.62044890000000008</v>
      </c>
      <c r="S320" s="229">
        <v>0</v>
      </c>
      <c r="T320" s="230">
        <f>S320*H320</f>
        <v>0</v>
      </c>
      <c r="AR320" s="23" t="s">
        <v>157</v>
      </c>
      <c r="AT320" s="23" t="s">
        <v>152</v>
      </c>
      <c r="AU320" s="23" t="s">
        <v>82</v>
      </c>
      <c r="AY320" s="23" t="s">
        <v>150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23" t="s">
        <v>80</v>
      </c>
      <c r="BK320" s="231">
        <f>ROUND(I320*H320,2)</f>
        <v>0</v>
      </c>
      <c r="BL320" s="23" t="s">
        <v>157</v>
      </c>
      <c r="BM320" s="23" t="s">
        <v>510</v>
      </c>
    </row>
    <row r="321" s="12" customFormat="1">
      <c r="B321" s="244"/>
      <c r="C321" s="245"/>
      <c r="D321" s="234" t="s">
        <v>159</v>
      </c>
      <c r="E321" s="246" t="s">
        <v>21</v>
      </c>
      <c r="F321" s="247" t="s">
        <v>511</v>
      </c>
      <c r="G321" s="245"/>
      <c r="H321" s="246" t="s">
        <v>21</v>
      </c>
      <c r="I321" s="248"/>
      <c r="J321" s="245"/>
      <c r="K321" s="245"/>
      <c r="L321" s="249"/>
      <c r="M321" s="250"/>
      <c r="N321" s="251"/>
      <c r="O321" s="251"/>
      <c r="P321" s="251"/>
      <c r="Q321" s="251"/>
      <c r="R321" s="251"/>
      <c r="S321" s="251"/>
      <c r="T321" s="252"/>
      <c r="AT321" s="253" t="s">
        <v>159</v>
      </c>
      <c r="AU321" s="253" t="s">
        <v>82</v>
      </c>
      <c r="AV321" s="12" t="s">
        <v>80</v>
      </c>
      <c r="AW321" s="12" t="s">
        <v>35</v>
      </c>
      <c r="AX321" s="12" t="s">
        <v>72</v>
      </c>
      <c r="AY321" s="253" t="s">
        <v>150</v>
      </c>
    </row>
    <row r="322" s="11" customFormat="1">
      <c r="B322" s="232"/>
      <c r="C322" s="233"/>
      <c r="D322" s="234" t="s">
        <v>159</v>
      </c>
      <c r="E322" s="235" t="s">
        <v>21</v>
      </c>
      <c r="F322" s="236" t="s">
        <v>512</v>
      </c>
      <c r="G322" s="233"/>
      <c r="H322" s="237">
        <v>116.545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AT322" s="243" t="s">
        <v>159</v>
      </c>
      <c r="AU322" s="243" t="s">
        <v>82</v>
      </c>
      <c r="AV322" s="11" t="s">
        <v>82</v>
      </c>
      <c r="AW322" s="11" t="s">
        <v>35</v>
      </c>
      <c r="AX322" s="11" t="s">
        <v>72</v>
      </c>
      <c r="AY322" s="243" t="s">
        <v>150</v>
      </c>
    </row>
    <row r="323" s="11" customFormat="1">
      <c r="B323" s="232"/>
      <c r="C323" s="233"/>
      <c r="D323" s="234" t="s">
        <v>159</v>
      </c>
      <c r="E323" s="235" t="s">
        <v>21</v>
      </c>
      <c r="F323" s="236" t="s">
        <v>513</v>
      </c>
      <c r="G323" s="233"/>
      <c r="H323" s="237">
        <v>25.109999999999999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AT323" s="243" t="s">
        <v>159</v>
      </c>
      <c r="AU323" s="243" t="s">
        <v>82</v>
      </c>
      <c r="AV323" s="11" t="s">
        <v>82</v>
      </c>
      <c r="AW323" s="11" t="s">
        <v>35</v>
      </c>
      <c r="AX323" s="11" t="s">
        <v>72</v>
      </c>
      <c r="AY323" s="243" t="s">
        <v>150</v>
      </c>
    </row>
    <row r="324" s="13" customFormat="1">
      <c r="B324" s="254"/>
      <c r="C324" s="255"/>
      <c r="D324" s="234" t="s">
        <v>159</v>
      </c>
      <c r="E324" s="256" t="s">
        <v>21</v>
      </c>
      <c r="F324" s="257" t="s">
        <v>180</v>
      </c>
      <c r="G324" s="255"/>
      <c r="H324" s="258">
        <v>141.655</v>
      </c>
      <c r="I324" s="259"/>
      <c r="J324" s="255"/>
      <c r="K324" s="255"/>
      <c r="L324" s="260"/>
      <c r="M324" s="261"/>
      <c r="N324" s="262"/>
      <c r="O324" s="262"/>
      <c r="P324" s="262"/>
      <c r="Q324" s="262"/>
      <c r="R324" s="262"/>
      <c r="S324" s="262"/>
      <c r="T324" s="263"/>
      <c r="AT324" s="264" t="s">
        <v>159</v>
      </c>
      <c r="AU324" s="264" t="s">
        <v>82</v>
      </c>
      <c r="AV324" s="13" t="s">
        <v>164</v>
      </c>
      <c r="AW324" s="13" t="s">
        <v>35</v>
      </c>
      <c r="AX324" s="13" t="s">
        <v>80</v>
      </c>
      <c r="AY324" s="264" t="s">
        <v>150</v>
      </c>
    </row>
    <row r="325" s="1" customFormat="1" ht="38.25" customHeight="1">
      <c r="B325" s="45"/>
      <c r="C325" s="220" t="s">
        <v>514</v>
      </c>
      <c r="D325" s="220" t="s">
        <v>152</v>
      </c>
      <c r="E325" s="221" t="s">
        <v>515</v>
      </c>
      <c r="F325" s="222" t="s">
        <v>516</v>
      </c>
      <c r="G325" s="223" t="s">
        <v>259</v>
      </c>
      <c r="H325" s="224">
        <v>38.100000000000001</v>
      </c>
      <c r="I325" s="225"/>
      <c r="J325" s="226">
        <f>ROUND(I325*H325,2)</f>
        <v>0</v>
      </c>
      <c r="K325" s="222" t="s">
        <v>156</v>
      </c>
      <c r="L325" s="71"/>
      <c r="M325" s="227" t="s">
        <v>21</v>
      </c>
      <c r="N325" s="228" t="s">
        <v>43</v>
      </c>
      <c r="O325" s="46"/>
      <c r="P325" s="229">
        <f>O325*H325</f>
        <v>0</v>
      </c>
      <c r="Q325" s="229">
        <v>0.0033899999999999998</v>
      </c>
      <c r="R325" s="229">
        <f>Q325*H325</f>
        <v>0.129159</v>
      </c>
      <c r="S325" s="229">
        <v>0</v>
      </c>
      <c r="T325" s="230">
        <f>S325*H325</f>
        <v>0</v>
      </c>
      <c r="AR325" s="23" t="s">
        <v>157</v>
      </c>
      <c r="AT325" s="23" t="s">
        <v>152</v>
      </c>
      <c r="AU325" s="23" t="s">
        <v>82</v>
      </c>
      <c r="AY325" s="23" t="s">
        <v>150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23" t="s">
        <v>80</v>
      </c>
      <c r="BK325" s="231">
        <f>ROUND(I325*H325,2)</f>
        <v>0</v>
      </c>
      <c r="BL325" s="23" t="s">
        <v>157</v>
      </c>
      <c r="BM325" s="23" t="s">
        <v>517</v>
      </c>
    </row>
    <row r="326" s="11" customFormat="1">
      <c r="B326" s="232"/>
      <c r="C326" s="233"/>
      <c r="D326" s="234" t="s">
        <v>159</v>
      </c>
      <c r="E326" s="235" t="s">
        <v>21</v>
      </c>
      <c r="F326" s="236" t="s">
        <v>518</v>
      </c>
      <c r="G326" s="233"/>
      <c r="H326" s="237">
        <v>31.5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AT326" s="243" t="s">
        <v>159</v>
      </c>
      <c r="AU326" s="243" t="s">
        <v>82</v>
      </c>
      <c r="AV326" s="11" t="s">
        <v>82</v>
      </c>
      <c r="AW326" s="11" t="s">
        <v>35</v>
      </c>
      <c r="AX326" s="11" t="s">
        <v>72</v>
      </c>
      <c r="AY326" s="243" t="s">
        <v>150</v>
      </c>
    </row>
    <row r="327" s="11" customFormat="1">
      <c r="B327" s="232"/>
      <c r="C327" s="233"/>
      <c r="D327" s="234" t="s">
        <v>159</v>
      </c>
      <c r="E327" s="235" t="s">
        <v>21</v>
      </c>
      <c r="F327" s="236" t="s">
        <v>519</v>
      </c>
      <c r="G327" s="233"/>
      <c r="H327" s="237">
        <v>6.5999999999999996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AT327" s="243" t="s">
        <v>159</v>
      </c>
      <c r="AU327" s="243" t="s">
        <v>82</v>
      </c>
      <c r="AV327" s="11" t="s">
        <v>82</v>
      </c>
      <c r="AW327" s="11" t="s">
        <v>35</v>
      </c>
      <c r="AX327" s="11" t="s">
        <v>72</v>
      </c>
      <c r="AY327" s="243" t="s">
        <v>150</v>
      </c>
    </row>
    <row r="328" s="13" customFormat="1">
      <c r="B328" s="254"/>
      <c r="C328" s="255"/>
      <c r="D328" s="234" t="s">
        <v>159</v>
      </c>
      <c r="E328" s="256" t="s">
        <v>21</v>
      </c>
      <c r="F328" s="257" t="s">
        <v>180</v>
      </c>
      <c r="G328" s="255"/>
      <c r="H328" s="258">
        <v>38.100000000000001</v>
      </c>
      <c r="I328" s="259"/>
      <c r="J328" s="255"/>
      <c r="K328" s="255"/>
      <c r="L328" s="260"/>
      <c r="M328" s="261"/>
      <c r="N328" s="262"/>
      <c r="O328" s="262"/>
      <c r="P328" s="262"/>
      <c r="Q328" s="262"/>
      <c r="R328" s="262"/>
      <c r="S328" s="262"/>
      <c r="T328" s="263"/>
      <c r="AT328" s="264" t="s">
        <v>159</v>
      </c>
      <c r="AU328" s="264" t="s">
        <v>82</v>
      </c>
      <c r="AV328" s="13" t="s">
        <v>164</v>
      </c>
      <c r="AW328" s="13" t="s">
        <v>35</v>
      </c>
      <c r="AX328" s="13" t="s">
        <v>80</v>
      </c>
      <c r="AY328" s="264" t="s">
        <v>150</v>
      </c>
    </row>
    <row r="329" s="1" customFormat="1" ht="16.5" customHeight="1">
      <c r="B329" s="45"/>
      <c r="C329" s="265" t="s">
        <v>520</v>
      </c>
      <c r="D329" s="265" t="s">
        <v>240</v>
      </c>
      <c r="E329" s="266" t="s">
        <v>521</v>
      </c>
      <c r="F329" s="267" t="s">
        <v>522</v>
      </c>
      <c r="G329" s="268" t="s">
        <v>155</v>
      </c>
      <c r="H329" s="269">
        <v>9.7050000000000001</v>
      </c>
      <c r="I329" s="270"/>
      <c r="J329" s="271">
        <f>ROUND(I329*H329,2)</f>
        <v>0</v>
      </c>
      <c r="K329" s="267" t="s">
        <v>156</v>
      </c>
      <c r="L329" s="272"/>
      <c r="M329" s="273" t="s">
        <v>21</v>
      </c>
      <c r="N329" s="274" t="s">
        <v>43</v>
      </c>
      <c r="O329" s="46"/>
      <c r="P329" s="229">
        <f>O329*H329</f>
        <v>0</v>
      </c>
      <c r="Q329" s="229">
        <v>0.00068000000000000005</v>
      </c>
      <c r="R329" s="229">
        <f>Q329*H329</f>
        <v>0.0065994000000000009</v>
      </c>
      <c r="S329" s="229">
        <v>0</v>
      </c>
      <c r="T329" s="230">
        <f>S329*H329</f>
        <v>0</v>
      </c>
      <c r="AR329" s="23" t="s">
        <v>190</v>
      </c>
      <c r="AT329" s="23" t="s">
        <v>240</v>
      </c>
      <c r="AU329" s="23" t="s">
        <v>82</v>
      </c>
      <c r="AY329" s="23" t="s">
        <v>150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23" t="s">
        <v>80</v>
      </c>
      <c r="BK329" s="231">
        <f>ROUND(I329*H329,2)</f>
        <v>0</v>
      </c>
      <c r="BL329" s="23" t="s">
        <v>157</v>
      </c>
      <c r="BM329" s="23" t="s">
        <v>523</v>
      </c>
    </row>
    <row r="330" s="11" customFormat="1">
      <c r="B330" s="232"/>
      <c r="C330" s="233"/>
      <c r="D330" s="234" t="s">
        <v>159</v>
      </c>
      <c r="E330" s="235" t="s">
        <v>21</v>
      </c>
      <c r="F330" s="236" t="s">
        <v>524</v>
      </c>
      <c r="G330" s="233"/>
      <c r="H330" s="237">
        <v>9.7050000000000001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AT330" s="243" t="s">
        <v>159</v>
      </c>
      <c r="AU330" s="243" t="s">
        <v>82</v>
      </c>
      <c r="AV330" s="11" t="s">
        <v>82</v>
      </c>
      <c r="AW330" s="11" t="s">
        <v>35</v>
      </c>
      <c r="AX330" s="11" t="s">
        <v>72</v>
      </c>
      <c r="AY330" s="243" t="s">
        <v>150</v>
      </c>
    </row>
    <row r="331" s="13" customFormat="1">
      <c r="B331" s="254"/>
      <c r="C331" s="255"/>
      <c r="D331" s="234" t="s">
        <v>159</v>
      </c>
      <c r="E331" s="256" t="s">
        <v>21</v>
      </c>
      <c r="F331" s="257" t="s">
        <v>180</v>
      </c>
      <c r="G331" s="255"/>
      <c r="H331" s="258">
        <v>9.7050000000000001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AT331" s="264" t="s">
        <v>159</v>
      </c>
      <c r="AU331" s="264" t="s">
        <v>82</v>
      </c>
      <c r="AV331" s="13" t="s">
        <v>164</v>
      </c>
      <c r="AW331" s="13" t="s">
        <v>35</v>
      </c>
      <c r="AX331" s="13" t="s">
        <v>80</v>
      </c>
      <c r="AY331" s="264" t="s">
        <v>150</v>
      </c>
    </row>
    <row r="332" s="1" customFormat="1" ht="16.5" customHeight="1">
      <c r="B332" s="45"/>
      <c r="C332" s="265" t="s">
        <v>525</v>
      </c>
      <c r="D332" s="265" t="s">
        <v>240</v>
      </c>
      <c r="E332" s="266" t="s">
        <v>526</v>
      </c>
      <c r="F332" s="267" t="s">
        <v>527</v>
      </c>
      <c r="G332" s="268" t="s">
        <v>155</v>
      </c>
      <c r="H332" s="269">
        <v>1.6499999999999999</v>
      </c>
      <c r="I332" s="270"/>
      <c r="J332" s="271">
        <f>ROUND(I332*H332,2)</f>
        <v>0</v>
      </c>
      <c r="K332" s="267" t="s">
        <v>156</v>
      </c>
      <c r="L332" s="272"/>
      <c r="M332" s="273" t="s">
        <v>21</v>
      </c>
      <c r="N332" s="274" t="s">
        <v>43</v>
      </c>
      <c r="O332" s="46"/>
      <c r="P332" s="229">
        <f>O332*H332</f>
        <v>0</v>
      </c>
      <c r="Q332" s="229">
        <v>0.0011999999999999999</v>
      </c>
      <c r="R332" s="229">
        <f>Q332*H332</f>
        <v>0.0019799999999999996</v>
      </c>
      <c r="S332" s="229">
        <v>0</v>
      </c>
      <c r="T332" s="230">
        <f>S332*H332</f>
        <v>0</v>
      </c>
      <c r="AR332" s="23" t="s">
        <v>190</v>
      </c>
      <c r="AT332" s="23" t="s">
        <v>240</v>
      </c>
      <c r="AU332" s="23" t="s">
        <v>82</v>
      </c>
      <c r="AY332" s="23" t="s">
        <v>150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23" t="s">
        <v>80</v>
      </c>
      <c r="BK332" s="231">
        <f>ROUND(I332*H332,2)</f>
        <v>0</v>
      </c>
      <c r="BL332" s="23" t="s">
        <v>157</v>
      </c>
      <c r="BM332" s="23" t="s">
        <v>528</v>
      </c>
    </row>
    <row r="333" s="11" customFormat="1">
      <c r="B333" s="232"/>
      <c r="C333" s="233"/>
      <c r="D333" s="234" t="s">
        <v>159</v>
      </c>
      <c r="E333" s="235" t="s">
        <v>21</v>
      </c>
      <c r="F333" s="236" t="s">
        <v>529</v>
      </c>
      <c r="G333" s="233"/>
      <c r="H333" s="237">
        <v>1.6499999999999999</v>
      </c>
      <c r="I333" s="238"/>
      <c r="J333" s="233"/>
      <c r="K333" s="233"/>
      <c r="L333" s="239"/>
      <c r="M333" s="240"/>
      <c r="N333" s="241"/>
      <c r="O333" s="241"/>
      <c r="P333" s="241"/>
      <c r="Q333" s="241"/>
      <c r="R333" s="241"/>
      <c r="S333" s="241"/>
      <c r="T333" s="242"/>
      <c r="AT333" s="243" t="s">
        <v>159</v>
      </c>
      <c r="AU333" s="243" t="s">
        <v>82</v>
      </c>
      <c r="AV333" s="11" t="s">
        <v>82</v>
      </c>
      <c r="AW333" s="11" t="s">
        <v>35</v>
      </c>
      <c r="AX333" s="11" t="s">
        <v>80</v>
      </c>
      <c r="AY333" s="243" t="s">
        <v>150</v>
      </c>
    </row>
    <row r="334" s="1" customFormat="1" ht="25.5" customHeight="1">
      <c r="B334" s="45"/>
      <c r="C334" s="220" t="s">
        <v>530</v>
      </c>
      <c r="D334" s="220" t="s">
        <v>152</v>
      </c>
      <c r="E334" s="221" t="s">
        <v>531</v>
      </c>
      <c r="F334" s="222" t="s">
        <v>532</v>
      </c>
      <c r="G334" s="223" t="s">
        <v>259</v>
      </c>
      <c r="H334" s="224">
        <v>86.400000000000006</v>
      </c>
      <c r="I334" s="225"/>
      <c r="J334" s="226">
        <f>ROUND(I334*H334,2)</f>
        <v>0</v>
      </c>
      <c r="K334" s="222" t="s">
        <v>156</v>
      </c>
      <c r="L334" s="71"/>
      <c r="M334" s="227" t="s">
        <v>21</v>
      </c>
      <c r="N334" s="228" t="s">
        <v>43</v>
      </c>
      <c r="O334" s="46"/>
      <c r="P334" s="229">
        <f>O334*H334</f>
        <v>0</v>
      </c>
      <c r="Q334" s="229">
        <v>0.00025000000000000001</v>
      </c>
      <c r="R334" s="229">
        <f>Q334*H334</f>
        <v>0.021600000000000001</v>
      </c>
      <c r="S334" s="229">
        <v>0</v>
      </c>
      <c r="T334" s="230">
        <f>S334*H334</f>
        <v>0</v>
      </c>
      <c r="AR334" s="23" t="s">
        <v>157</v>
      </c>
      <c r="AT334" s="23" t="s">
        <v>152</v>
      </c>
      <c r="AU334" s="23" t="s">
        <v>82</v>
      </c>
      <c r="AY334" s="23" t="s">
        <v>150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23" t="s">
        <v>80</v>
      </c>
      <c r="BK334" s="231">
        <f>ROUND(I334*H334,2)</f>
        <v>0</v>
      </c>
      <c r="BL334" s="23" t="s">
        <v>157</v>
      </c>
      <c r="BM334" s="23" t="s">
        <v>533</v>
      </c>
    </row>
    <row r="335" s="11" customFormat="1">
      <c r="B335" s="232"/>
      <c r="C335" s="233"/>
      <c r="D335" s="234" t="s">
        <v>159</v>
      </c>
      <c r="E335" s="235" t="s">
        <v>21</v>
      </c>
      <c r="F335" s="236" t="s">
        <v>534</v>
      </c>
      <c r="G335" s="233"/>
      <c r="H335" s="237">
        <v>86.400000000000006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AT335" s="243" t="s">
        <v>159</v>
      </c>
      <c r="AU335" s="243" t="s">
        <v>82</v>
      </c>
      <c r="AV335" s="11" t="s">
        <v>82</v>
      </c>
      <c r="AW335" s="11" t="s">
        <v>35</v>
      </c>
      <c r="AX335" s="11" t="s">
        <v>80</v>
      </c>
      <c r="AY335" s="243" t="s">
        <v>150</v>
      </c>
    </row>
    <row r="336" s="1" customFormat="1" ht="16.5" customHeight="1">
      <c r="B336" s="45"/>
      <c r="C336" s="265" t="s">
        <v>535</v>
      </c>
      <c r="D336" s="265" t="s">
        <v>240</v>
      </c>
      <c r="E336" s="266" t="s">
        <v>536</v>
      </c>
      <c r="F336" s="267" t="s">
        <v>537</v>
      </c>
      <c r="G336" s="268" t="s">
        <v>259</v>
      </c>
      <c r="H336" s="269">
        <v>50.715000000000003</v>
      </c>
      <c r="I336" s="270"/>
      <c r="J336" s="271">
        <f>ROUND(I336*H336,2)</f>
        <v>0</v>
      </c>
      <c r="K336" s="267" t="s">
        <v>156</v>
      </c>
      <c r="L336" s="272"/>
      <c r="M336" s="273" t="s">
        <v>21</v>
      </c>
      <c r="N336" s="274" t="s">
        <v>43</v>
      </c>
      <c r="O336" s="46"/>
      <c r="P336" s="229">
        <f>O336*H336</f>
        <v>0</v>
      </c>
      <c r="Q336" s="229">
        <v>3.0000000000000001E-05</v>
      </c>
      <c r="R336" s="229">
        <f>Q336*H336</f>
        <v>0.0015214500000000002</v>
      </c>
      <c r="S336" s="229">
        <v>0</v>
      </c>
      <c r="T336" s="230">
        <f>S336*H336</f>
        <v>0</v>
      </c>
      <c r="AR336" s="23" t="s">
        <v>190</v>
      </c>
      <c r="AT336" s="23" t="s">
        <v>240</v>
      </c>
      <c r="AU336" s="23" t="s">
        <v>82</v>
      </c>
      <c r="AY336" s="23" t="s">
        <v>150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23" t="s">
        <v>80</v>
      </c>
      <c r="BK336" s="231">
        <f>ROUND(I336*H336,2)</f>
        <v>0</v>
      </c>
      <c r="BL336" s="23" t="s">
        <v>157</v>
      </c>
      <c r="BM336" s="23" t="s">
        <v>538</v>
      </c>
    </row>
    <row r="337" s="11" customFormat="1">
      <c r="B337" s="232"/>
      <c r="C337" s="233"/>
      <c r="D337" s="234" t="s">
        <v>159</v>
      </c>
      <c r="E337" s="235" t="s">
        <v>21</v>
      </c>
      <c r="F337" s="236" t="s">
        <v>539</v>
      </c>
      <c r="G337" s="233"/>
      <c r="H337" s="237">
        <v>20.265000000000001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AT337" s="243" t="s">
        <v>159</v>
      </c>
      <c r="AU337" s="243" t="s">
        <v>82</v>
      </c>
      <c r="AV337" s="11" t="s">
        <v>82</v>
      </c>
      <c r="AW337" s="11" t="s">
        <v>35</v>
      </c>
      <c r="AX337" s="11" t="s">
        <v>72</v>
      </c>
      <c r="AY337" s="243" t="s">
        <v>150</v>
      </c>
    </row>
    <row r="338" s="11" customFormat="1">
      <c r="B338" s="232"/>
      <c r="C338" s="233"/>
      <c r="D338" s="234" t="s">
        <v>159</v>
      </c>
      <c r="E338" s="235" t="s">
        <v>21</v>
      </c>
      <c r="F338" s="236" t="s">
        <v>540</v>
      </c>
      <c r="G338" s="233"/>
      <c r="H338" s="237">
        <v>30.449999999999999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AT338" s="243" t="s">
        <v>159</v>
      </c>
      <c r="AU338" s="243" t="s">
        <v>82</v>
      </c>
      <c r="AV338" s="11" t="s">
        <v>82</v>
      </c>
      <c r="AW338" s="11" t="s">
        <v>35</v>
      </c>
      <c r="AX338" s="11" t="s">
        <v>72</v>
      </c>
      <c r="AY338" s="243" t="s">
        <v>150</v>
      </c>
    </row>
    <row r="339" s="13" customFormat="1">
      <c r="B339" s="254"/>
      <c r="C339" s="255"/>
      <c r="D339" s="234" t="s">
        <v>159</v>
      </c>
      <c r="E339" s="256" t="s">
        <v>21</v>
      </c>
      <c r="F339" s="257" t="s">
        <v>180</v>
      </c>
      <c r="G339" s="255"/>
      <c r="H339" s="258">
        <v>50.715000000000003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AT339" s="264" t="s">
        <v>159</v>
      </c>
      <c r="AU339" s="264" t="s">
        <v>82</v>
      </c>
      <c r="AV339" s="13" t="s">
        <v>164</v>
      </c>
      <c r="AW339" s="13" t="s">
        <v>35</v>
      </c>
      <c r="AX339" s="13" t="s">
        <v>80</v>
      </c>
      <c r="AY339" s="264" t="s">
        <v>150</v>
      </c>
    </row>
    <row r="340" s="1" customFormat="1" ht="38.25" customHeight="1">
      <c r="B340" s="45"/>
      <c r="C340" s="265" t="s">
        <v>541</v>
      </c>
      <c r="D340" s="265" t="s">
        <v>240</v>
      </c>
      <c r="E340" s="266" t="s">
        <v>542</v>
      </c>
      <c r="F340" s="267" t="s">
        <v>543</v>
      </c>
      <c r="G340" s="268" t="s">
        <v>259</v>
      </c>
      <c r="H340" s="269">
        <v>6.9299999999999997</v>
      </c>
      <c r="I340" s="270"/>
      <c r="J340" s="271">
        <f>ROUND(I340*H340,2)</f>
        <v>0</v>
      </c>
      <c r="K340" s="267" t="s">
        <v>544</v>
      </c>
      <c r="L340" s="272"/>
      <c r="M340" s="273" t="s">
        <v>21</v>
      </c>
      <c r="N340" s="274" t="s">
        <v>43</v>
      </c>
      <c r="O340" s="46"/>
      <c r="P340" s="229">
        <f>O340*H340</f>
        <v>0</v>
      </c>
      <c r="Q340" s="229">
        <v>0.00040000000000000002</v>
      </c>
      <c r="R340" s="229">
        <f>Q340*H340</f>
        <v>0.0027720000000000002</v>
      </c>
      <c r="S340" s="229">
        <v>0</v>
      </c>
      <c r="T340" s="230">
        <f>S340*H340</f>
        <v>0</v>
      </c>
      <c r="AR340" s="23" t="s">
        <v>190</v>
      </c>
      <c r="AT340" s="23" t="s">
        <v>240</v>
      </c>
      <c r="AU340" s="23" t="s">
        <v>82</v>
      </c>
      <c r="AY340" s="23" t="s">
        <v>150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23" t="s">
        <v>80</v>
      </c>
      <c r="BK340" s="231">
        <f>ROUND(I340*H340,2)</f>
        <v>0</v>
      </c>
      <c r="BL340" s="23" t="s">
        <v>157</v>
      </c>
      <c r="BM340" s="23" t="s">
        <v>545</v>
      </c>
    </row>
    <row r="341" s="12" customFormat="1">
      <c r="B341" s="244"/>
      <c r="C341" s="245"/>
      <c r="D341" s="234" t="s">
        <v>159</v>
      </c>
      <c r="E341" s="246" t="s">
        <v>21</v>
      </c>
      <c r="F341" s="247" t="s">
        <v>546</v>
      </c>
      <c r="G341" s="245"/>
      <c r="H341" s="246" t="s">
        <v>21</v>
      </c>
      <c r="I341" s="248"/>
      <c r="J341" s="245"/>
      <c r="K341" s="245"/>
      <c r="L341" s="249"/>
      <c r="M341" s="250"/>
      <c r="N341" s="251"/>
      <c r="O341" s="251"/>
      <c r="P341" s="251"/>
      <c r="Q341" s="251"/>
      <c r="R341" s="251"/>
      <c r="S341" s="251"/>
      <c r="T341" s="252"/>
      <c r="AT341" s="253" t="s">
        <v>159</v>
      </c>
      <c r="AU341" s="253" t="s">
        <v>82</v>
      </c>
      <c r="AV341" s="12" t="s">
        <v>80</v>
      </c>
      <c r="AW341" s="12" t="s">
        <v>35</v>
      </c>
      <c r="AX341" s="12" t="s">
        <v>72</v>
      </c>
      <c r="AY341" s="253" t="s">
        <v>150</v>
      </c>
    </row>
    <row r="342" s="11" customFormat="1">
      <c r="B342" s="232"/>
      <c r="C342" s="233"/>
      <c r="D342" s="234" t="s">
        <v>159</v>
      </c>
      <c r="E342" s="235" t="s">
        <v>21</v>
      </c>
      <c r="F342" s="236" t="s">
        <v>547</v>
      </c>
      <c r="G342" s="233"/>
      <c r="H342" s="237">
        <v>6.9299999999999997</v>
      </c>
      <c r="I342" s="238"/>
      <c r="J342" s="233"/>
      <c r="K342" s="233"/>
      <c r="L342" s="239"/>
      <c r="M342" s="240"/>
      <c r="N342" s="241"/>
      <c r="O342" s="241"/>
      <c r="P342" s="241"/>
      <c r="Q342" s="241"/>
      <c r="R342" s="241"/>
      <c r="S342" s="241"/>
      <c r="T342" s="242"/>
      <c r="AT342" s="243" t="s">
        <v>159</v>
      </c>
      <c r="AU342" s="243" t="s">
        <v>82</v>
      </c>
      <c r="AV342" s="11" t="s">
        <v>82</v>
      </c>
      <c r="AW342" s="11" t="s">
        <v>35</v>
      </c>
      <c r="AX342" s="11" t="s">
        <v>72</v>
      </c>
      <c r="AY342" s="243" t="s">
        <v>150</v>
      </c>
    </row>
    <row r="343" s="13" customFormat="1">
      <c r="B343" s="254"/>
      <c r="C343" s="255"/>
      <c r="D343" s="234" t="s">
        <v>159</v>
      </c>
      <c r="E343" s="256" t="s">
        <v>21</v>
      </c>
      <c r="F343" s="257" t="s">
        <v>180</v>
      </c>
      <c r="G343" s="255"/>
      <c r="H343" s="258">
        <v>6.9299999999999997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AT343" s="264" t="s">
        <v>159</v>
      </c>
      <c r="AU343" s="264" t="s">
        <v>82</v>
      </c>
      <c r="AV343" s="13" t="s">
        <v>164</v>
      </c>
      <c r="AW343" s="13" t="s">
        <v>35</v>
      </c>
      <c r="AX343" s="13" t="s">
        <v>80</v>
      </c>
      <c r="AY343" s="264" t="s">
        <v>150</v>
      </c>
    </row>
    <row r="344" s="1" customFormat="1" ht="16.5" customHeight="1">
      <c r="B344" s="45"/>
      <c r="C344" s="265" t="s">
        <v>548</v>
      </c>
      <c r="D344" s="265" t="s">
        <v>240</v>
      </c>
      <c r="E344" s="266" t="s">
        <v>549</v>
      </c>
      <c r="F344" s="267" t="s">
        <v>550</v>
      </c>
      <c r="G344" s="268" t="s">
        <v>259</v>
      </c>
      <c r="H344" s="269">
        <v>12.810000000000001</v>
      </c>
      <c r="I344" s="270"/>
      <c r="J344" s="271">
        <f>ROUND(I344*H344,2)</f>
        <v>0</v>
      </c>
      <c r="K344" s="267" t="s">
        <v>156</v>
      </c>
      <c r="L344" s="272"/>
      <c r="M344" s="273" t="s">
        <v>21</v>
      </c>
      <c r="N344" s="274" t="s">
        <v>43</v>
      </c>
      <c r="O344" s="46"/>
      <c r="P344" s="229">
        <f>O344*H344</f>
        <v>0</v>
      </c>
      <c r="Q344" s="229">
        <v>0.00029999999999999997</v>
      </c>
      <c r="R344" s="229">
        <f>Q344*H344</f>
        <v>0.0038429999999999996</v>
      </c>
      <c r="S344" s="229">
        <v>0</v>
      </c>
      <c r="T344" s="230">
        <f>S344*H344</f>
        <v>0</v>
      </c>
      <c r="AR344" s="23" t="s">
        <v>190</v>
      </c>
      <c r="AT344" s="23" t="s">
        <v>240</v>
      </c>
      <c r="AU344" s="23" t="s">
        <v>82</v>
      </c>
      <c r="AY344" s="23" t="s">
        <v>150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23" t="s">
        <v>80</v>
      </c>
      <c r="BK344" s="231">
        <f>ROUND(I344*H344,2)</f>
        <v>0</v>
      </c>
      <c r="BL344" s="23" t="s">
        <v>157</v>
      </c>
      <c r="BM344" s="23" t="s">
        <v>551</v>
      </c>
    </row>
    <row r="345" s="11" customFormat="1">
      <c r="B345" s="232"/>
      <c r="C345" s="233"/>
      <c r="D345" s="234" t="s">
        <v>159</v>
      </c>
      <c r="E345" s="235" t="s">
        <v>21</v>
      </c>
      <c r="F345" s="236" t="s">
        <v>552</v>
      </c>
      <c r="G345" s="233"/>
      <c r="H345" s="237">
        <v>12.810000000000001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AT345" s="243" t="s">
        <v>159</v>
      </c>
      <c r="AU345" s="243" t="s">
        <v>82</v>
      </c>
      <c r="AV345" s="11" t="s">
        <v>82</v>
      </c>
      <c r="AW345" s="11" t="s">
        <v>35</v>
      </c>
      <c r="AX345" s="11" t="s">
        <v>80</v>
      </c>
      <c r="AY345" s="243" t="s">
        <v>150</v>
      </c>
    </row>
    <row r="346" s="1" customFormat="1" ht="16.5" customHeight="1">
      <c r="B346" s="45"/>
      <c r="C346" s="265" t="s">
        <v>553</v>
      </c>
      <c r="D346" s="265" t="s">
        <v>240</v>
      </c>
      <c r="E346" s="266" t="s">
        <v>554</v>
      </c>
      <c r="F346" s="267" t="s">
        <v>555</v>
      </c>
      <c r="G346" s="268" t="s">
        <v>259</v>
      </c>
      <c r="H346" s="269">
        <v>20.265000000000001</v>
      </c>
      <c r="I346" s="270"/>
      <c r="J346" s="271">
        <f>ROUND(I346*H346,2)</f>
        <v>0</v>
      </c>
      <c r="K346" s="267" t="s">
        <v>364</v>
      </c>
      <c r="L346" s="272"/>
      <c r="M346" s="273" t="s">
        <v>21</v>
      </c>
      <c r="N346" s="274" t="s">
        <v>43</v>
      </c>
      <c r="O346" s="46"/>
      <c r="P346" s="229">
        <f>O346*H346</f>
        <v>0</v>
      </c>
      <c r="Q346" s="229">
        <v>3.0000000000000001E-05</v>
      </c>
      <c r="R346" s="229">
        <f>Q346*H346</f>
        <v>0.00060795000000000001</v>
      </c>
      <c r="S346" s="229">
        <v>0</v>
      </c>
      <c r="T346" s="230">
        <f>S346*H346</f>
        <v>0</v>
      </c>
      <c r="AR346" s="23" t="s">
        <v>190</v>
      </c>
      <c r="AT346" s="23" t="s">
        <v>240</v>
      </c>
      <c r="AU346" s="23" t="s">
        <v>82</v>
      </c>
      <c r="AY346" s="23" t="s">
        <v>150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23" t="s">
        <v>80</v>
      </c>
      <c r="BK346" s="231">
        <f>ROUND(I346*H346,2)</f>
        <v>0</v>
      </c>
      <c r="BL346" s="23" t="s">
        <v>157</v>
      </c>
      <c r="BM346" s="23" t="s">
        <v>556</v>
      </c>
    </row>
    <row r="347" s="11" customFormat="1">
      <c r="B347" s="232"/>
      <c r="C347" s="233"/>
      <c r="D347" s="234" t="s">
        <v>159</v>
      </c>
      <c r="E347" s="235" t="s">
        <v>21</v>
      </c>
      <c r="F347" s="236" t="s">
        <v>539</v>
      </c>
      <c r="G347" s="233"/>
      <c r="H347" s="237">
        <v>20.265000000000001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AT347" s="243" t="s">
        <v>159</v>
      </c>
      <c r="AU347" s="243" t="s">
        <v>82</v>
      </c>
      <c r="AV347" s="11" t="s">
        <v>82</v>
      </c>
      <c r="AW347" s="11" t="s">
        <v>35</v>
      </c>
      <c r="AX347" s="11" t="s">
        <v>80</v>
      </c>
      <c r="AY347" s="243" t="s">
        <v>150</v>
      </c>
    </row>
    <row r="348" s="1" customFormat="1" ht="25.5" customHeight="1">
      <c r="B348" s="45"/>
      <c r="C348" s="220" t="s">
        <v>557</v>
      </c>
      <c r="D348" s="220" t="s">
        <v>152</v>
      </c>
      <c r="E348" s="221" t="s">
        <v>558</v>
      </c>
      <c r="F348" s="222" t="s">
        <v>559</v>
      </c>
      <c r="G348" s="223" t="s">
        <v>155</v>
      </c>
      <c r="H348" s="224">
        <v>116.545</v>
      </c>
      <c r="I348" s="225"/>
      <c r="J348" s="226">
        <f>ROUND(I348*H348,2)</f>
        <v>0</v>
      </c>
      <c r="K348" s="222" t="s">
        <v>156</v>
      </c>
      <c r="L348" s="71"/>
      <c r="M348" s="227" t="s">
        <v>21</v>
      </c>
      <c r="N348" s="228" t="s">
        <v>43</v>
      </c>
      <c r="O348" s="46"/>
      <c r="P348" s="229">
        <f>O348*H348</f>
        <v>0</v>
      </c>
      <c r="Q348" s="229">
        <v>0.0065599999999999999</v>
      </c>
      <c r="R348" s="229">
        <f>Q348*H348</f>
        <v>0.76453519999999997</v>
      </c>
      <c r="S348" s="229">
        <v>0</v>
      </c>
      <c r="T348" s="230">
        <f>S348*H348</f>
        <v>0</v>
      </c>
      <c r="AR348" s="23" t="s">
        <v>157</v>
      </c>
      <c r="AT348" s="23" t="s">
        <v>152</v>
      </c>
      <c r="AU348" s="23" t="s">
        <v>82</v>
      </c>
      <c r="AY348" s="23" t="s">
        <v>150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23" t="s">
        <v>80</v>
      </c>
      <c r="BK348" s="231">
        <f>ROUND(I348*H348,2)</f>
        <v>0</v>
      </c>
      <c r="BL348" s="23" t="s">
        <v>157</v>
      </c>
      <c r="BM348" s="23" t="s">
        <v>560</v>
      </c>
    </row>
    <row r="349" s="12" customFormat="1">
      <c r="B349" s="244"/>
      <c r="C349" s="245"/>
      <c r="D349" s="234" t="s">
        <v>159</v>
      </c>
      <c r="E349" s="246" t="s">
        <v>21</v>
      </c>
      <c r="F349" s="247" t="s">
        <v>511</v>
      </c>
      <c r="G349" s="245"/>
      <c r="H349" s="246" t="s">
        <v>21</v>
      </c>
      <c r="I349" s="248"/>
      <c r="J349" s="245"/>
      <c r="K349" s="245"/>
      <c r="L349" s="249"/>
      <c r="M349" s="250"/>
      <c r="N349" s="251"/>
      <c r="O349" s="251"/>
      <c r="P349" s="251"/>
      <c r="Q349" s="251"/>
      <c r="R349" s="251"/>
      <c r="S349" s="251"/>
      <c r="T349" s="252"/>
      <c r="AT349" s="253" t="s">
        <v>159</v>
      </c>
      <c r="AU349" s="253" t="s">
        <v>82</v>
      </c>
      <c r="AV349" s="12" t="s">
        <v>80</v>
      </c>
      <c r="AW349" s="12" t="s">
        <v>35</v>
      </c>
      <c r="AX349" s="12" t="s">
        <v>72</v>
      </c>
      <c r="AY349" s="253" t="s">
        <v>150</v>
      </c>
    </row>
    <row r="350" s="11" customFormat="1">
      <c r="B350" s="232"/>
      <c r="C350" s="233"/>
      <c r="D350" s="234" t="s">
        <v>159</v>
      </c>
      <c r="E350" s="235" t="s">
        <v>21</v>
      </c>
      <c r="F350" s="236" t="s">
        <v>512</v>
      </c>
      <c r="G350" s="233"/>
      <c r="H350" s="237">
        <v>116.545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AT350" s="243" t="s">
        <v>159</v>
      </c>
      <c r="AU350" s="243" t="s">
        <v>82</v>
      </c>
      <c r="AV350" s="11" t="s">
        <v>82</v>
      </c>
      <c r="AW350" s="11" t="s">
        <v>35</v>
      </c>
      <c r="AX350" s="11" t="s">
        <v>80</v>
      </c>
      <c r="AY350" s="243" t="s">
        <v>150</v>
      </c>
    </row>
    <row r="351" s="1" customFormat="1" ht="25.5" customHeight="1">
      <c r="B351" s="45"/>
      <c r="C351" s="220" t="s">
        <v>561</v>
      </c>
      <c r="D351" s="220" t="s">
        <v>152</v>
      </c>
      <c r="E351" s="221" t="s">
        <v>562</v>
      </c>
      <c r="F351" s="222" t="s">
        <v>563</v>
      </c>
      <c r="G351" s="223" t="s">
        <v>155</v>
      </c>
      <c r="H351" s="224">
        <v>25.109999999999999</v>
      </c>
      <c r="I351" s="225"/>
      <c r="J351" s="226">
        <f>ROUND(I351*H351,2)</f>
        <v>0</v>
      </c>
      <c r="K351" s="222" t="s">
        <v>156</v>
      </c>
      <c r="L351" s="71"/>
      <c r="M351" s="227" t="s">
        <v>21</v>
      </c>
      <c r="N351" s="228" t="s">
        <v>43</v>
      </c>
      <c r="O351" s="46"/>
      <c r="P351" s="229">
        <f>O351*H351</f>
        <v>0</v>
      </c>
      <c r="Q351" s="229">
        <v>0.0315</v>
      </c>
      <c r="R351" s="229">
        <f>Q351*H351</f>
        <v>0.79096500000000003</v>
      </c>
      <c r="S351" s="229">
        <v>0</v>
      </c>
      <c r="T351" s="230">
        <f>S351*H351</f>
        <v>0</v>
      </c>
      <c r="AR351" s="23" t="s">
        <v>157</v>
      </c>
      <c r="AT351" s="23" t="s">
        <v>152</v>
      </c>
      <c r="AU351" s="23" t="s">
        <v>82</v>
      </c>
      <c r="AY351" s="23" t="s">
        <v>150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23" t="s">
        <v>80</v>
      </c>
      <c r="BK351" s="231">
        <f>ROUND(I351*H351,2)</f>
        <v>0</v>
      </c>
      <c r="BL351" s="23" t="s">
        <v>157</v>
      </c>
      <c r="BM351" s="23" t="s">
        <v>564</v>
      </c>
    </row>
    <row r="352" s="12" customFormat="1">
      <c r="B352" s="244"/>
      <c r="C352" s="245"/>
      <c r="D352" s="234" t="s">
        <v>159</v>
      </c>
      <c r="E352" s="246" t="s">
        <v>21</v>
      </c>
      <c r="F352" s="247" t="s">
        <v>511</v>
      </c>
      <c r="G352" s="245"/>
      <c r="H352" s="246" t="s">
        <v>21</v>
      </c>
      <c r="I352" s="248"/>
      <c r="J352" s="245"/>
      <c r="K352" s="245"/>
      <c r="L352" s="249"/>
      <c r="M352" s="250"/>
      <c r="N352" s="251"/>
      <c r="O352" s="251"/>
      <c r="P352" s="251"/>
      <c r="Q352" s="251"/>
      <c r="R352" s="251"/>
      <c r="S352" s="251"/>
      <c r="T352" s="252"/>
      <c r="AT352" s="253" t="s">
        <v>159</v>
      </c>
      <c r="AU352" s="253" t="s">
        <v>82</v>
      </c>
      <c r="AV352" s="12" t="s">
        <v>80</v>
      </c>
      <c r="AW352" s="12" t="s">
        <v>35</v>
      </c>
      <c r="AX352" s="12" t="s">
        <v>72</v>
      </c>
      <c r="AY352" s="253" t="s">
        <v>150</v>
      </c>
    </row>
    <row r="353" s="11" customFormat="1">
      <c r="B353" s="232"/>
      <c r="C353" s="233"/>
      <c r="D353" s="234" t="s">
        <v>159</v>
      </c>
      <c r="E353" s="235" t="s">
        <v>21</v>
      </c>
      <c r="F353" s="236" t="s">
        <v>513</v>
      </c>
      <c r="G353" s="233"/>
      <c r="H353" s="237">
        <v>25.109999999999999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AT353" s="243" t="s">
        <v>159</v>
      </c>
      <c r="AU353" s="243" t="s">
        <v>82</v>
      </c>
      <c r="AV353" s="11" t="s">
        <v>82</v>
      </c>
      <c r="AW353" s="11" t="s">
        <v>35</v>
      </c>
      <c r="AX353" s="11" t="s">
        <v>80</v>
      </c>
      <c r="AY353" s="243" t="s">
        <v>150</v>
      </c>
    </row>
    <row r="354" s="1" customFormat="1" ht="25.5" customHeight="1">
      <c r="B354" s="45"/>
      <c r="C354" s="220" t="s">
        <v>565</v>
      </c>
      <c r="D354" s="220" t="s">
        <v>152</v>
      </c>
      <c r="E354" s="221" t="s">
        <v>566</v>
      </c>
      <c r="F354" s="222" t="s">
        <v>567</v>
      </c>
      <c r="G354" s="223" t="s">
        <v>155</v>
      </c>
      <c r="H354" s="224">
        <v>35.340000000000003</v>
      </c>
      <c r="I354" s="225"/>
      <c r="J354" s="226">
        <f>ROUND(I354*H354,2)</f>
        <v>0</v>
      </c>
      <c r="K354" s="222" t="s">
        <v>156</v>
      </c>
      <c r="L354" s="71"/>
      <c r="M354" s="227" t="s">
        <v>21</v>
      </c>
      <c r="N354" s="228" t="s">
        <v>43</v>
      </c>
      <c r="O354" s="46"/>
      <c r="P354" s="229">
        <f>O354*H354</f>
        <v>0</v>
      </c>
      <c r="Q354" s="229">
        <v>0.00628</v>
      </c>
      <c r="R354" s="229">
        <f>Q354*H354</f>
        <v>0.22193520000000003</v>
      </c>
      <c r="S354" s="229">
        <v>0</v>
      </c>
      <c r="T354" s="230">
        <f>S354*H354</f>
        <v>0</v>
      </c>
      <c r="AR354" s="23" t="s">
        <v>157</v>
      </c>
      <c r="AT354" s="23" t="s">
        <v>152</v>
      </c>
      <c r="AU354" s="23" t="s">
        <v>82</v>
      </c>
      <c r="AY354" s="23" t="s">
        <v>150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23" t="s">
        <v>80</v>
      </c>
      <c r="BK354" s="231">
        <f>ROUND(I354*H354,2)</f>
        <v>0</v>
      </c>
      <c r="BL354" s="23" t="s">
        <v>157</v>
      </c>
      <c r="BM354" s="23" t="s">
        <v>568</v>
      </c>
    </row>
    <row r="355" s="12" customFormat="1">
      <c r="B355" s="244"/>
      <c r="C355" s="245"/>
      <c r="D355" s="234" t="s">
        <v>159</v>
      </c>
      <c r="E355" s="246" t="s">
        <v>21</v>
      </c>
      <c r="F355" s="247" t="s">
        <v>483</v>
      </c>
      <c r="G355" s="245"/>
      <c r="H355" s="246" t="s">
        <v>21</v>
      </c>
      <c r="I355" s="248"/>
      <c r="J355" s="245"/>
      <c r="K355" s="245"/>
      <c r="L355" s="249"/>
      <c r="M355" s="250"/>
      <c r="N355" s="251"/>
      <c r="O355" s="251"/>
      <c r="P355" s="251"/>
      <c r="Q355" s="251"/>
      <c r="R355" s="251"/>
      <c r="S355" s="251"/>
      <c r="T355" s="252"/>
      <c r="AT355" s="253" t="s">
        <v>159</v>
      </c>
      <c r="AU355" s="253" t="s">
        <v>82</v>
      </c>
      <c r="AV355" s="12" t="s">
        <v>80</v>
      </c>
      <c r="AW355" s="12" t="s">
        <v>35</v>
      </c>
      <c r="AX355" s="12" t="s">
        <v>72</v>
      </c>
      <c r="AY355" s="253" t="s">
        <v>150</v>
      </c>
    </row>
    <row r="356" s="12" customFormat="1">
      <c r="B356" s="244"/>
      <c r="C356" s="245"/>
      <c r="D356" s="234" t="s">
        <v>159</v>
      </c>
      <c r="E356" s="246" t="s">
        <v>21</v>
      </c>
      <c r="F356" s="247" t="s">
        <v>487</v>
      </c>
      <c r="G356" s="245"/>
      <c r="H356" s="246" t="s">
        <v>21</v>
      </c>
      <c r="I356" s="248"/>
      <c r="J356" s="245"/>
      <c r="K356" s="245"/>
      <c r="L356" s="249"/>
      <c r="M356" s="250"/>
      <c r="N356" s="251"/>
      <c r="O356" s="251"/>
      <c r="P356" s="251"/>
      <c r="Q356" s="251"/>
      <c r="R356" s="251"/>
      <c r="S356" s="251"/>
      <c r="T356" s="252"/>
      <c r="AT356" s="253" t="s">
        <v>159</v>
      </c>
      <c r="AU356" s="253" t="s">
        <v>82</v>
      </c>
      <c r="AV356" s="12" t="s">
        <v>80</v>
      </c>
      <c r="AW356" s="12" t="s">
        <v>35</v>
      </c>
      <c r="AX356" s="12" t="s">
        <v>72</v>
      </c>
      <c r="AY356" s="253" t="s">
        <v>150</v>
      </c>
    </row>
    <row r="357" s="11" customFormat="1">
      <c r="B357" s="232"/>
      <c r="C357" s="233"/>
      <c r="D357" s="234" t="s">
        <v>159</v>
      </c>
      <c r="E357" s="235" t="s">
        <v>21</v>
      </c>
      <c r="F357" s="236" t="s">
        <v>488</v>
      </c>
      <c r="G357" s="233"/>
      <c r="H357" s="237">
        <v>3.9399999999999999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AT357" s="243" t="s">
        <v>159</v>
      </c>
      <c r="AU357" s="243" t="s">
        <v>82</v>
      </c>
      <c r="AV357" s="11" t="s">
        <v>82</v>
      </c>
      <c r="AW357" s="11" t="s">
        <v>35</v>
      </c>
      <c r="AX357" s="11" t="s">
        <v>72</v>
      </c>
      <c r="AY357" s="243" t="s">
        <v>150</v>
      </c>
    </row>
    <row r="358" s="11" customFormat="1">
      <c r="B358" s="232"/>
      <c r="C358" s="233"/>
      <c r="D358" s="234" t="s">
        <v>159</v>
      </c>
      <c r="E358" s="235" t="s">
        <v>21</v>
      </c>
      <c r="F358" s="236" t="s">
        <v>489</v>
      </c>
      <c r="G358" s="233"/>
      <c r="H358" s="237">
        <v>6.29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AT358" s="243" t="s">
        <v>159</v>
      </c>
      <c r="AU358" s="243" t="s">
        <v>82</v>
      </c>
      <c r="AV358" s="11" t="s">
        <v>82</v>
      </c>
      <c r="AW358" s="11" t="s">
        <v>35</v>
      </c>
      <c r="AX358" s="11" t="s">
        <v>72</v>
      </c>
      <c r="AY358" s="243" t="s">
        <v>150</v>
      </c>
    </row>
    <row r="359" s="12" customFormat="1">
      <c r="B359" s="244"/>
      <c r="C359" s="245"/>
      <c r="D359" s="234" t="s">
        <v>159</v>
      </c>
      <c r="E359" s="246" t="s">
        <v>21</v>
      </c>
      <c r="F359" s="247" t="s">
        <v>511</v>
      </c>
      <c r="G359" s="245"/>
      <c r="H359" s="246" t="s">
        <v>21</v>
      </c>
      <c r="I359" s="248"/>
      <c r="J359" s="245"/>
      <c r="K359" s="245"/>
      <c r="L359" s="249"/>
      <c r="M359" s="250"/>
      <c r="N359" s="251"/>
      <c r="O359" s="251"/>
      <c r="P359" s="251"/>
      <c r="Q359" s="251"/>
      <c r="R359" s="251"/>
      <c r="S359" s="251"/>
      <c r="T359" s="252"/>
      <c r="AT359" s="253" t="s">
        <v>159</v>
      </c>
      <c r="AU359" s="253" t="s">
        <v>82</v>
      </c>
      <c r="AV359" s="12" t="s">
        <v>80</v>
      </c>
      <c r="AW359" s="12" t="s">
        <v>35</v>
      </c>
      <c r="AX359" s="12" t="s">
        <v>72</v>
      </c>
      <c r="AY359" s="253" t="s">
        <v>150</v>
      </c>
    </row>
    <row r="360" s="11" customFormat="1">
      <c r="B360" s="232"/>
      <c r="C360" s="233"/>
      <c r="D360" s="234" t="s">
        <v>159</v>
      </c>
      <c r="E360" s="235" t="s">
        <v>21</v>
      </c>
      <c r="F360" s="236" t="s">
        <v>513</v>
      </c>
      <c r="G360" s="233"/>
      <c r="H360" s="237">
        <v>25.109999999999999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AT360" s="243" t="s">
        <v>159</v>
      </c>
      <c r="AU360" s="243" t="s">
        <v>82</v>
      </c>
      <c r="AV360" s="11" t="s">
        <v>82</v>
      </c>
      <c r="AW360" s="11" t="s">
        <v>35</v>
      </c>
      <c r="AX360" s="11" t="s">
        <v>72</v>
      </c>
      <c r="AY360" s="243" t="s">
        <v>150</v>
      </c>
    </row>
    <row r="361" s="13" customFormat="1">
      <c r="B361" s="254"/>
      <c r="C361" s="255"/>
      <c r="D361" s="234" t="s">
        <v>159</v>
      </c>
      <c r="E361" s="256" t="s">
        <v>21</v>
      </c>
      <c r="F361" s="257" t="s">
        <v>180</v>
      </c>
      <c r="G361" s="255"/>
      <c r="H361" s="258">
        <v>35.340000000000003</v>
      </c>
      <c r="I361" s="259"/>
      <c r="J361" s="255"/>
      <c r="K361" s="255"/>
      <c r="L361" s="260"/>
      <c r="M361" s="261"/>
      <c r="N361" s="262"/>
      <c r="O361" s="262"/>
      <c r="P361" s="262"/>
      <c r="Q361" s="262"/>
      <c r="R361" s="262"/>
      <c r="S361" s="262"/>
      <c r="T361" s="263"/>
      <c r="AT361" s="264" t="s">
        <v>159</v>
      </c>
      <c r="AU361" s="264" t="s">
        <v>82</v>
      </c>
      <c r="AV361" s="13" t="s">
        <v>164</v>
      </c>
      <c r="AW361" s="13" t="s">
        <v>35</v>
      </c>
      <c r="AX361" s="13" t="s">
        <v>80</v>
      </c>
      <c r="AY361" s="264" t="s">
        <v>150</v>
      </c>
    </row>
    <row r="362" s="1" customFormat="1" ht="25.5" customHeight="1">
      <c r="B362" s="45"/>
      <c r="C362" s="220" t="s">
        <v>569</v>
      </c>
      <c r="D362" s="220" t="s">
        <v>152</v>
      </c>
      <c r="E362" s="221" t="s">
        <v>570</v>
      </c>
      <c r="F362" s="222" t="s">
        <v>571</v>
      </c>
      <c r="G362" s="223" t="s">
        <v>155</v>
      </c>
      <c r="H362" s="224">
        <v>167.11000000000001</v>
      </c>
      <c r="I362" s="225"/>
      <c r="J362" s="226">
        <f>ROUND(I362*H362,2)</f>
        <v>0</v>
      </c>
      <c r="K362" s="222" t="s">
        <v>156</v>
      </c>
      <c r="L362" s="71"/>
      <c r="M362" s="227" t="s">
        <v>21</v>
      </c>
      <c r="N362" s="228" t="s">
        <v>43</v>
      </c>
      <c r="O362" s="46"/>
      <c r="P362" s="229">
        <f>O362*H362</f>
        <v>0</v>
      </c>
      <c r="Q362" s="229">
        <v>0.0026800000000000001</v>
      </c>
      <c r="R362" s="229">
        <f>Q362*H362</f>
        <v>0.44785480000000005</v>
      </c>
      <c r="S362" s="229">
        <v>0</v>
      </c>
      <c r="T362" s="230">
        <f>S362*H362</f>
        <v>0</v>
      </c>
      <c r="AR362" s="23" t="s">
        <v>157</v>
      </c>
      <c r="AT362" s="23" t="s">
        <v>152</v>
      </c>
      <c r="AU362" s="23" t="s">
        <v>82</v>
      </c>
      <c r="AY362" s="23" t="s">
        <v>150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23" t="s">
        <v>80</v>
      </c>
      <c r="BK362" s="231">
        <f>ROUND(I362*H362,2)</f>
        <v>0</v>
      </c>
      <c r="BL362" s="23" t="s">
        <v>157</v>
      </c>
      <c r="BM362" s="23" t="s">
        <v>572</v>
      </c>
    </row>
    <row r="363" s="12" customFormat="1">
      <c r="B363" s="244"/>
      <c r="C363" s="245"/>
      <c r="D363" s="234" t="s">
        <v>159</v>
      </c>
      <c r="E363" s="246" t="s">
        <v>21</v>
      </c>
      <c r="F363" s="247" t="s">
        <v>511</v>
      </c>
      <c r="G363" s="245"/>
      <c r="H363" s="246" t="s">
        <v>21</v>
      </c>
      <c r="I363" s="248"/>
      <c r="J363" s="245"/>
      <c r="K363" s="245"/>
      <c r="L363" s="249"/>
      <c r="M363" s="250"/>
      <c r="N363" s="251"/>
      <c r="O363" s="251"/>
      <c r="P363" s="251"/>
      <c r="Q363" s="251"/>
      <c r="R363" s="251"/>
      <c r="S363" s="251"/>
      <c r="T363" s="252"/>
      <c r="AT363" s="253" t="s">
        <v>159</v>
      </c>
      <c r="AU363" s="253" t="s">
        <v>82</v>
      </c>
      <c r="AV363" s="12" t="s">
        <v>80</v>
      </c>
      <c r="AW363" s="12" t="s">
        <v>35</v>
      </c>
      <c r="AX363" s="12" t="s">
        <v>72</v>
      </c>
      <c r="AY363" s="253" t="s">
        <v>150</v>
      </c>
    </row>
    <row r="364" s="11" customFormat="1">
      <c r="B364" s="232"/>
      <c r="C364" s="233"/>
      <c r="D364" s="234" t="s">
        <v>159</v>
      </c>
      <c r="E364" s="235" t="s">
        <v>21</v>
      </c>
      <c r="F364" s="236" t="s">
        <v>512</v>
      </c>
      <c r="G364" s="233"/>
      <c r="H364" s="237">
        <v>116.545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AT364" s="243" t="s">
        <v>159</v>
      </c>
      <c r="AU364" s="243" t="s">
        <v>82</v>
      </c>
      <c r="AV364" s="11" t="s">
        <v>82</v>
      </c>
      <c r="AW364" s="11" t="s">
        <v>35</v>
      </c>
      <c r="AX364" s="11" t="s">
        <v>72</v>
      </c>
      <c r="AY364" s="243" t="s">
        <v>150</v>
      </c>
    </row>
    <row r="365" s="12" customFormat="1">
      <c r="B365" s="244"/>
      <c r="C365" s="245"/>
      <c r="D365" s="234" t="s">
        <v>159</v>
      </c>
      <c r="E365" s="246" t="s">
        <v>21</v>
      </c>
      <c r="F365" s="247" t="s">
        <v>484</v>
      </c>
      <c r="G365" s="245"/>
      <c r="H365" s="246" t="s">
        <v>21</v>
      </c>
      <c r="I365" s="248"/>
      <c r="J365" s="245"/>
      <c r="K365" s="245"/>
      <c r="L365" s="249"/>
      <c r="M365" s="250"/>
      <c r="N365" s="251"/>
      <c r="O365" s="251"/>
      <c r="P365" s="251"/>
      <c r="Q365" s="251"/>
      <c r="R365" s="251"/>
      <c r="S365" s="251"/>
      <c r="T365" s="252"/>
      <c r="AT365" s="253" t="s">
        <v>159</v>
      </c>
      <c r="AU365" s="253" t="s">
        <v>82</v>
      </c>
      <c r="AV365" s="12" t="s">
        <v>80</v>
      </c>
      <c r="AW365" s="12" t="s">
        <v>35</v>
      </c>
      <c r="AX365" s="12" t="s">
        <v>72</v>
      </c>
      <c r="AY365" s="253" t="s">
        <v>150</v>
      </c>
    </row>
    <row r="366" s="11" customFormat="1">
      <c r="B366" s="232"/>
      <c r="C366" s="233"/>
      <c r="D366" s="234" t="s">
        <v>159</v>
      </c>
      <c r="E366" s="235" t="s">
        <v>21</v>
      </c>
      <c r="F366" s="236" t="s">
        <v>485</v>
      </c>
      <c r="G366" s="233"/>
      <c r="H366" s="237">
        <v>20.23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AT366" s="243" t="s">
        <v>159</v>
      </c>
      <c r="AU366" s="243" t="s">
        <v>82</v>
      </c>
      <c r="AV366" s="11" t="s">
        <v>82</v>
      </c>
      <c r="AW366" s="11" t="s">
        <v>35</v>
      </c>
      <c r="AX366" s="11" t="s">
        <v>72</v>
      </c>
      <c r="AY366" s="243" t="s">
        <v>150</v>
      </c>
    </row>
    <row r="367" s="11" customFormat="1">
      <c r="B367" s="232"/>
      <c r="C367" s="233"/>
      <c r="D367" s="234" t="s">
        <v>159</v>
      </c>
      <c r="E367" s="235" t="s">
        <v>21</v>
      </c>
      <c r="F367" s="236" t="s">
        <v>486</v>
      </c>
      <c r="G367" s="233"/>
      <c r="H367" s="237">
        <v>20.629999999999999</v>
      </c>
      <c r="I367" s="238"/>
      <c r="J367" s="233"/>
      <c r="K367" s="233"/>
      <c r="L367" s="239"/>
      <c r="M367" s="240"/>
      <c r="N367" s="241"/>
      <c r="O367" s="241"/>
      <c r="P367" s="241"/>
      <c r="Q367" s="241"/>
      <c r="R367" s="241"/>
      <c r="S367" s="241"/>
      <c r="T367" s="242"/>
      <c r="AT367" s="243" t="s">
        <v>159</v>
      </c>
      <c r="AU367" s="243" t="s">
        <v>82</v>
      </c>
      <c r="AV367" s="11" t="s">
        <v>82</v>
      </c>
      <c r="AW367" s="11" t="s">
        <v>35</v>
      </c>
      <c r="AX367" s="11" t="s">
        <v>72</v>
      </c>
      <c r="AY367" s="243" t="s">
        <v>150</v>
      </c>
    </row>
    <row r="368" s="11" customFormat="1">
      <c r="B368" s="232"/>
      <c r="C368" s="233"/>
      <c r="D368" s="234" t="s">
        <v>159</v>
      </c>
      <c r="E368" s="235" t="s">
        <v>21</v>
      </c>
      <c r="F368" s="236" t="s">
        <v>573</v>
      </c>
      <c r="G368" s="233"/>
      <c r="H368" s="237">
        <v>9.7050000000000001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AT368" s="243" t="s">
        <v>159</v>
      </c>
      <c r="AU368" s="243" t="s">
        <v>82</v>
      </c>
      <c r="AV368" s="11" t="s">
        <v>82</v>
      </c>
      <c r="AW368" s="11" t="s">
        <v>35</v>
      </c>
      <c r="AX368" s="11" t="s">
        <v>72</v>
      </c>
      <c r="AY368" s="243" t="s">
        <v>150</v>
      </c>
    </row>
    <row r="369" s="13" customFormat="1">
      <c r="B369" s="254"/>
      <c r="C369" s="255"/>
      <c r="D369" s="234" t="s">
        <v>159</v>
      </c>
      <c r="E369" s="256" t="s">
        <v>21</v>
      </c>
      <c r="F369" s="257" t="s">
        <v>180</v>
      </c>
      <c r="G369" s="255"/>
      <c r="H369" s="258">
        <v>167.11000000000001</v>
      </c>
      <c r="I369" s="259"/>
      <c r="J369" s="255"/>
      <c r="K369" s="255"/>
      <c r="L369" s="260"/>
      <c r="M369" s="261"/>
      <c r="N369" s="262"/>
      <c r="O369" s="262"/>
      <c r="P369" s="262"/>
      <c r="Q369" s="262"/>
      <c r="R369" s="262"/>
      <c r="S369" s="262"/>
      <c r="T369" s="263"/>
      <c r="AT369" s="264" t="s">
        <v>159</v>
      </c>
      <c r="AU369" s="264" t="s">
        <v>82</v>
      </c>
      <c r="AV369" s="13" t="s">
        <v>164</v>
      </c>
      <c r="AW369" s="13" t="s">
        <v>35</v>
      </c>
      <c r="AX369" s="13" t="s">
        <v>80</v>
      </c>
      <c r="AY369" s="264" t="s">
        <v>150</v>
      </c>
    </row>
    <row r="370" s="1" customFormat="1" ht="16.5" customHeight="1">
      <c r="B370" s="45"/>
      <c r="C370" s="220" t="s">
        <v>574</v>
      </c>
      <c r="D370" s="220" t="s">
        <v>152</v>
      </c>
      <c r="E370" s="221" t="s">
        <v>575</v>
      </c>
      <c r="F370" s="222" t="s">
        <v>576</v>
      </c>
      <c r="G370" s="223" t="s">
        <v>259</v>
      </c>
      <c r="H370" s="224">
        <v>20</v>
      </c>
      <c r="I370" s="225"/>
      <c r="J370" s="226">
        <f>ROUND(I370*H370,2)</f>
        <v>0</v>
      </c>
      <c r="K370" s="222" t="s">
        <v>225</v>
      </c>
      <c r="L370" s="71"/>
      <c r="M370" s="227" t="s">
        <v>21</v>
      </c>
      <c r="N370" s="228" t="s">
        <v>43</v>
      </c>
      <c r="O370" s="46"/>
      <c r="P370" s="229">
        <f>O370*H370</f>
        <v>0</v>
      </c>
      <c r="Q370" s="229">
        <v>0.00052999999999999998</v>
      </c>
      <c r="R370" s="229">
        <f>Q370*H370</f>
        <v>0.0106</v>
      </c>
      <c r="S370" s="229">
        <v>0</v>
      </c>
      <c r="T370" s="230">
        <f>S370*H370</f>
        <v>0</v>
      </c>
      <c r="AR370" s="23" t="s">
        <v>157</v>
      </c>
      <c r="AT370" s="23" t="s">
        <v>152</v>
      </c>
      <c r="AU370" s="23" t="s">
        <v>82</v>
      </c>
      <c r="AY370" s="23" t="s">
        <v>150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23" t="s">
        <v>80</v>
      </c>
      <c r="BK370" s="231">
        <f>ROUND(I370*H370,2)</f>
        <v>0</v>
      </c>
      <c r="BL370" s="23" t="s">
        <v>157</v>
      </c>
      <c r="BM370" s="23" t="s">
        <v>577</v>
      </c>
    </row>
    <row r="371" s="11" customFormat="1">
      <c r="B371" s="232"/>
      <c r="C371" s="233"/>
      <c r="D371" s="234" t="s">
        <v>159</v>
      </c>
      <c r="E371" s="235" t="s">
        <v>21</v>
      </c>
      <c r="F371" s="236" t="s">
        <v>578</v>
      </c>
      <c r="G371" s="233"/>
      <c r="H371" s="237">
        <v>20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AT371" s="243" t="s">
        <v>159</v>
      </c>
      <c r="AU371" s="243" t="s">
        <v>82</v>
      </c>
      <c r="AV371" s="11" t="s">
        <v>82</v>
      </c>
      <c r="AW371" s="11" t="s">
        <v>35</v>
      </c>
      <c r="AX371" s="11" t="s">
        <v>80</v>
      </c>
      <c r="AY371" s="243" t="s">
        <v>150</v>
      </c>
    </row>
    <row r="372" s="1" customFormat="1" ht="25.5" customHeight="1">
      <c r="B372" s="45"/>
      <c r="C372" s="220" t="s">
        <v>579</v>
      </c>
      <c r="D372" s="220" t="s">
        <v>152</v>
      </c>
      <c r="E372" s="221" t="s">
        <v>580</v>
      </c>
      <c r="F372" s="222" t="s">
        <v>581</v>
      </c>
      <c r="G372" s="223" t="s">
        <v>155</v>
      </c>
      <c r="H372" s="224">
        <v>27.949999999999999</v>
      </c>
      <c r="I372" s="225"/>
      <c r="J372" s="226">
        <f>ROUND(I372*H372,2)</f>
        <v>0</v>
      </c>
      <c r="K372" s="222" t="s">
        <v>156</v>
      </c>
      <c r="L372" s="71"/>
      <c r="M372" s="227" t="s">
        <v>21</v>
      </c>
      <c r="N372" s="228" t="s">
        <v>43</v>
      </c>
      <c r="O372" s="46"/>
      <c r="P372" s="229">
        <f>O372*H372</f>
        <v>0</v>
      </c>
      <c r="Q372" s="229">
        <v>0</v>
      </c>
      <c r="R372" s="229">
        <f>Q372*H372</f>
        <v>0</v>
      </c>
      <c r="S372" s="229">
        <v>0</v>
      </c>
      <c r="T372" s="230">
        <f>S372*H372</f>
        <v>0</v>
      </c>
      <c r="AR372" s="23" t="s">
        <v>157</v>
      </c>
      <c r="AT372" s="23" t="s">
        <v>152</v>
      </c>
      <c r="AU372" s="23" t="s">
        <v>82</v>
      </c>
      <c r="AY372" s="23" t="s">
        <v>150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23" t="s">
        <v>80</v>
      </c>
      <c r="BK372" s="231">
        <f>ROUND(I372*H372,2)</f>
        <v>0</v>
      </c>
      <c r="BL372" s="23" t="s">
        <v>157</v>
      </c>
      <c r="BM372" s="23" t="s">
        <v>582</v>
      </c>
    </row>
    <row r="373" s="11" customFormat="1">
      <c r="B373" s="232"/>
      <c r="C373" s="233"/>
      <c r="D373" s="234" t="s">
        <v>159</v>
      </c>
      <c r="E373" s="235" t="s">
        <v>21</v>
      </c>
      <c r="F373" s="236" t="s">
        <v>583</v>
      </c>
      <c r="G373" s="233"/>
      <c r="H373" s="237">
        <v>27.949999999999999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AT373" s="243" t="s">
        <v>159</v>
      </c>
      <c r="AU373" s="243" t="s">
        <v>82</v>
      </c>
      <c r="AV373" s="11" t="s">
        <v>82</v>
      </c>
      <c r="AW373" s="11" t="s">
        <v>35</v>
      </c>
      <c r="AX373" s="11" t="s">
        <v>72</v>
      </c>
      <c r="AY373" s="243" t="s">
        <v>150</v>
      </c>
    </row>
    <row r="374" s="13" customFormat="1">
      <c r="B374" s="254"/>
      <c r="C374" s="255"/>
      <c r="D374" s="234" t="s">
        <v>159</v>
      </c>
      <c r="E374" s="256" t="s">
        <v>21</v>
      </c>
      <c r="F374" s="257" t="s">
        <v>180</v>
      </c>
      <c r="G374" s="255"/>
      <c r="H374" s="258">
        <v>27.949999999999999</v>
      </c>
      <c r="I374" s="259"/>
      <c r="J374" s="255"/>
      <c r="K374" s="255"/>
      <c r="L374" s="260"/>
      <c r="M374" s="261"/>
      <c r="N374" s="262"/>
      <c r="O374" s="262"/>
      <c r="P374" s="262"/>
      <c r="Q374" s="262"/>
      <c r="R374" s="262"/>
      <c r="S374" s="262"/>
      <c r="T374" s="263"/>
      <c r="AT374" s="264" t="s">
        <v>159</v>
      </c>
      <c r="AU374" s="264" t="s">
        <v>82</v>
      </c>
      <c r="AV374" s="13" t="s">
        <v>164</v>
      </c>
      <c r="AW374" s="13" t="s">
        <v>35</v>
      </c>
      <c r="AX374" s="13" t="s">
        <v>80</v>
      </c>
      <c r="AY374" s="264" t="s">
        <v>150</v>
      </c>
    </row>
    <row r="375" s="1" customFormat="1" ht="25.5" customHeight="1">
      <c r="B375" s="45"/>
      <c r="C375" s="220" t="s">
        <v>584</v>
      </c>
      <c r="D375" s="220" t="s">
        <v>152</v>
      </c>
      <c r="E375" s="221" t="s">
        <v>585</v>
      </c>
      <c r="F375" s="222" t="s">
        <v>586</v>
      </c>
      <c r="G375" s="223" t="s">
        <v>155</v>
      </c>
      <c r="H375" s="224">
        <v>744.95000000000005</v>
      </c>
      <c r="I375" s="225"/>
      <c r="J375" s="226">
        <f>ROUND(I375*H375,2)</f>
        <v>0</v>
      </c>
      <c r="K375" s="222" t="s">
        <v>225</v>
      </c>
      <c r="L375" s="71"/>
      <c r="M375" s="227" t="s">
        <v>21</v>
      </c>
      <c r="N375" s="228" t="s">
        <v>43</v>
      </c>
      <c r="O375" s="46"/>
      <c r="P375" s="229">
        <f>O375*H375</f>
        <v>0</v>
      </c>
      <c r="Q375" s="229">
        <v>0.00012</v>
      </c>
      <c r="R375" s="229">
        <f>Q375*H375</f>
        <v>0.089394000000000001</v>
      </c>
      <c r="S375" s="229">
        <v>0</v>
      </c>
      <c r="T375" s="230">
        <f>S375*H375</f>
        <v>0</v>
      </c>
      <c r="AR375" s="23" t="s">
        <v>157</v>
      </c>
      <c r="AT375" s="23" t="s">
        <v>152</v>
      </c>
      <c r="AU375" s="23" t="s">
        <v>82</v>
      </c>
      <c r="AY375" s="23" t="s">
        <v>150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23" t="s">
        <v>80</v>
      </c>
      <c r="BK375" s="231">
        <f>ROUND(I375*H375,2)</f>
        <v>0</v>
      </c>
      <c r="BL375" s="23" t="s">
        <v>157</v>
      </c>
      <c r="BM375" s="23" t="s">
        <v>587</v>
      </c>
    </row>
    <row r="376" s="1" customFormat="1" ht="25.5" customHeight="1">
      <c r="B376" s="45"/>
      <c r="C376" s="220" t="s">
        <v>588</v>
      </c>
      <c r="D376" s="220" t="s">
        <v>152</v>
      </c>
      <c r="E376" s="221" t="s">
        <v>589</v>
      </c>
      <c r="F376" s="222" t="s">
        <v>590</v>
      </c>
      <c r="G376" s="223" t="s">
        <v>170</v>
      </c>
      <c r="H376" s="224">
        <v>15.718999999999999</v>
      </c>
      <c r="I376" s="225"/>
      <c r="J376" s="226">
        <f>ROUND(I376*H376,2)</f>
        <v>0</v>
      </c>
      <c r="K376" s="222" t="s">
        <v>156</v>
      </c>
      <c r="L376" s="71"/>
      <c r="M376" s="227" t="s">
        <v>21</v>
      </c>
      <c r="N376" s="228" t="s">
        <v>43</v>
      </c>
      <c r="O376" s="46"/>
      <c r="P376" s="229">
        <f>O376*H376</f>
        <v>0</v>
      </c>
      <c r="Q376" s="229">
        <v>2.45329</v>
      </c>
      <c r="R376" s="229">
        <f>Q376*H376</f>
        <v>38.563265510000001</v>
      </c>
      <c r="S376" s="229">
        <v>0</v>
      </c>
      <c r="T376" s="230">
        <f>S376*H376</f>
        <v>0</v>
      </c>
      <c r="AR376" s="23" t="s">
        <v>157</v>
      </c>
      <c r="AT376" s="23" t="s">
        <v>152</v>
      </c>
      <c r="AU376" s="23" t="s">
        <v>82</v>
      </c>
      <c r="AY376" s="23" t="s">
        <v>150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23" t="s">
        <v>80</v>
      </c>
      <c r="BK376" s="231">
        <f>ROUND(I376*H376,2)</f>
        <v>0</v>
      </c>
      <c r="BL376" s="23" t="s">
        <v>157</v>
      </c>
      <c r="BM376" s="23" t="s">
        <v>591</v>
      </c>
    </row>
    <row r="377" s="11" customFormat="1">
      <c r="B377" s="232"/>
      <c r="C377" s="233"/>
      <c r="D377" s="234" t="s">
        <v>159</v>
      </c>
      <c r="E377" s="235" t="s">
        <v>21</v>
      </c>
      <c r="F377" s="236" t="s">
        <v>592</v>
      </c>
      <c r="G377" s="233"/>
      <c r="H377" s="237">
        <v>15.718999999999999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AT377" s="243" t="s">
        <v>159</v>
      </c>
      <c r="AU377" s="243" t="s">
        <v>82</v>
      </c>
      <c r="AV377" s="11" t="s">
        <v>82</v>
      </c>
      <c r="AW377" s="11" t="s">
        <v>35</v>
      </c>
      <c r="AX377" s="11" t="s">
        <v>80</v>
      </c>
      <c r="AY377" s="243" t="s">
        <v>150</v>
      </c>
    </row>
    <row r="378" s="1" customFormat="1" ht="38.25" customHeight="1">
      <c r="B378" s="45"/>
      <c r="C378" s="220" t="s">
        <v>593</v>
      </c>
      <c r="D378" s="220" t="s">
        <v>152</v>
      </c>
      <c r="E378" s="221" t="s">
        <v>594</v>
      </c>
      <c r="F378" s="222" t="s">
        <v>595</v>
      </c>
      <c r="G378" s="223" t="s">
        <v>170</v>
      </c>
      <c r="H378" s="224">
        <v>15.718999999999999</v>
      </c>
      <c r="I378" s="225"/>
      <c r="J378" s="226">
        <f>ROUND(I378*H378,2)</f>
        <v>0</v>
      </c>
      <c r="K378" s="222" t="s">
        <v>156</v>
      </c>
      <c r="L378" s="71"/>
      <c r="M378" s="227" t="s">
        <v>21</v>
      </c>
      <c r="N378" s="228" t="s">
        <v>43</v>
      </c>
      <c r="O378" s="46"/>
      <c r="P378" s="229">
        <f>O378*H378</f>
        <v>0</v>
      </c>
      <c r="Q378" s="229">
        <v>0.01</v>
      </c>
      <c r="R378" s="229">
        <f>Q378*H378</f>
        <v>0.15719</v>
      </c>
      <c r="S378" s="229">
        <v>0</v>
      </c>
      <c r="T378" s="230">
        <f>S378*H378</f>
        <v>0</v>
      </c>
      <c r="AR378" s="23" t="s">
        <v>157</v>
      </c>
      <c r="AT378" s="23" t="s">
        <v>152</v>
      </c>
      <c r="AU378" s="23" t="s">
        <v>82</v>
      </c>
      <c r="AY378" s="23" t="s">
        <v>150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23" t="s">
        <v>80</v>
      </c>
      <c r="BK378" s="231">
        <f>ROUND(I378*H378,2)</f>
        <v>0</v>
      </c>
      <c r="BL378" s="23" t="s">
        <v>157</v>
      </c>
      <c r="BM378" s="23" t="s">
        <v>596</v>
      </c>
    </row>
    <row r="379" s="1" customFormat="1" ht="38.25" customHeight="1">
      <c r="B379" s="45"/>
      <c r="C379" s="220" t="s">
        <v>597</v>
      </c>
      <c r="D379" s="220" t="s">
        <v>152</v>
      </c>
      <c r="E379" s="221" t="s">
        <v>598</v>
      </c>
      <c r="F379" s="222" t="s">
        <v>599</v>
      </c>
      <c r="G379" s="223" t="s">
        <v>170</v>
      </c>
      <c r="H379" s="224">
        <v>15.718999999999999</v>
      </c>
      <c r="I379" s="225"/>
      <c r="J379" s="226">
        <f>ROUND(I379*H379,2)</f>
        <v>0</v>
      </c>
      <c r="K379" s="222" t="s">
        <v>156</v>
      </c>
      <c r="L379" s="71"/>
      <c r="M379" s="227" t="s">
        <v>21</v>
      </c>
      <c r="N379" s="228" t="s">
        <v>43</v>
      </c>
      <c r="O379" s="46"/>
      <c r="P379" s="229">
        <f>O379*H379</f>
        <v>0</v>
      </c>
      <c r="Q379" s="229">
        <v>0</v>
      </c>
      <c r="R379" s="229">
        <f>Q379*H379</f>
        <v>0</v>
      </c>
      <c r="S379" s="229">
        <v>0</v>
      </c>
      <c r="T379" s="230">
        <f>S379*H379</f>
        <v>0</v>
      </c>
      <c r="AR379" s="23" t="s">
        <v>157</v>
      </c>
      <c r="AT379" s="23" t="s">
        <v>152</v>
      </c>
      <c r="AU379" s="23" t="s">
        <v>82</v>
      </c>
      <c r="AY379" s="23" t="s">
        <v>150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23" t="s">
        <v>80</v>
      </c>
      <c r="BK379" s="231">
        <f>ROUND(I379*H379,2)</f>
        <v>0</v>
      </c>
      <c r="BL379" s="23" t="s">
        <v>157</v>
      </c>
      <c r="BM379" s="23" t="s">
        <v>600</v>
      </c>
    </row>
    <row r="380" s="1" customFormat="1" ht="16.5" customHeight="1">
      <c r="B380" s="45"/>
      <c r="C380" s="220" t="s">
        <v>601</v>
      </c>
      <c r="D380" s="220" t="s">
        <v>152</v>
      </c>
      <c r="E380" s="221" t="s">
        <v>602</v>
      </c>
      <c r="F380" s="222" t="s">
        <v>603</v>
      </c>
      <c r="G380" s="223" t="s">
        <v>224</v>
      </c>
      <c r="H380" s="224">
        <v>0.51300000000000001</v>
      </c>
      <c r="I380" s="225"/>
      <c r="J380" s="226">
        <f>ROUND(I380*H380,2)</f>
        <v>0</v>
      </c>
      <c r="K380" s="222" t="s">
        <v>225</v>
      </c>
      <c r="L380" s="71"/>
      <c r="M380" s="227" t="s">
        <v>21</v>
      </c>
      <c r="N380" s="228" t="s">
        <v>43</v>
      </c>
      <c r="O380" s="46"/>
      <c r="P380" s="229">
        <f>O380*H380</f>
        <v>0</v>
      </c>
      <c r="Q380" s="229">
        <v>1.06277</v>
      </c>
      <c r="R380" s="229">
        <f>Q380*H380</f>
        <v>0.54520100999999999</v>
      </c>
      <c r="S380" s="229">
        <v>0</v>
      </c>
      <c r="T380" s="230">
        <f>S380*H380</f>
        <v>0</v>
      </c>
      <c r="AR380" s="23" t="s">
        <v>157</v>
      </c>
      <c r="AT380" s="23" t="s">
        <v>152</v>
      </c>
      <c r="AU380" s="23" t="s">
        <v>82</v>
      </c>
      <c r="AY380" s="23" t="s">
        <v>150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23" t="s">
        <v>80</v>
      </c>
      <c r="BK380" s="231">
        <f>ROUND(I380*H380,2)</f>
        <v>0</v>
      </c>
      <c r="BL380" s="23" t="s">
        <v>157</v>
      </c>
      <c r="BM380" s="23" t="s">
        <v>604</v>
      </c>
    </row>
    <row r="381" s="11" customFormat="1">
      <c r="B381" s="232"/>
      <c r="C381" s="233"/>
      <c r="D381" s="234" t="s">
        <v>159</v>
      </c>
      <c r="E381" s="235" t="s">
        <v>21</v>
      </c>
      <c r="F381" s="236" t="s">
        <v>605</v>
      </c>
      <c r="G381" s="233"/>
      <c r="H381" s="237">
        <v>0.51300000000000001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AT381" s="243" t="s">
        <v>159</v>
      </c>
      <c r="AU381" s="243" t="s">
        <v>82</v>
      </c>
      <c r="AV381" s="11" t="s">
        <v>82</v>
      </c>
      <c r="AW381" s="11" t="s">
        <v>35</v>
      </c>
      <c r="AX381" s="11" t="s">
        <v>80</v>
      </c>
      <c r="AY381" s="243" t="s">
        <v>150</v>
      </c>
    </row>
    <row r="382" s="1" customFormat="1" ht="25.5" customHeight="1">
      <c r="B382" s="45"/>
      <c r="C382" s="220" t="s">
        <v>606</v>
      </c>
      <c r="D382" s="220" t="s">
        <v>152</v>
      </c>
      <c r="E382" s="221" t="s">
        <v>607</v>
      </c>
      <c r="F382" s="222" t="s">
        <v>608</v>
      </c>
      <c r="G382" s="223" t="s">
        <v>155</v>
      </c>
      <c r="H382" s="224">
        <v>104.79000000000001</v>
      </c>
      <c r="I382" s="225"/>
      <c r="J382" s="226">
        <f>ROUND(I382*H382,2)</f>
        <v>0</v>
      </c>
      <c r="K382" s="222" t="s">
        <v>156</v>
      </c>
      <c r="L382" s="71"/>
      <c r="M382" s="227" t="s">
        <v>21</v>
      </c>
      <c r="N382" s="228" t="s">
        <v>43</v>
      </c>
      <c r="O382" s="46"/>
      <c r="P382" s="229">
        <f>O382*H382</f>
        <v>0</v>
      </c>
      <c r="Q382" s="229">
        <v>0.0032000000000000002</v>
      </c>
      <c r="R382" s="229">
        <f>Q382*H382</f>
        <v>0.33532800000000001</v>
      </c>
      <c r="S382" s="229">
        <v>0</v>
      </c>
      <c r="T382" s="230">
        <f>S382*H382</f>
        <v>0</v>
      </c>
      <c r="AR382" s="23" t="s">
        <v>157</v>
      </c>
      <c r="AT382" s="23" t="s">
        <v>152</v>
      </c>
      <c r="AU382" s="23" t="s">
        <v>82</v>
      </c>
      <c r="AY382" s="23" t="s">
        <v>150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23" t="s">
        <v>80</v>
      </c>
      <c r="BK382" s="231">
        <f>ROUND(I382*H382,2)</f>
        <v>0</v>
      </c>
      <c r="BL382" s="23" t="s">
        <v>157</v>
      </c>
      <c r="BM382" s="23" t="s">
        <v>609</v>
      </c>
    </row>
    <row r="383" s="11" customFormat="1">
      <c r="B383" s="232"/>
      <c r="C383" s="233"/>
      <c r="D383" s="234" t="s">
        <v>159</v>
      </c>
      <c r="E383" s="235" t="s">
        <v>21</v>
      </c>
      <c r="F383" s="236" t="s">
        <v>610</v>
      </c>
      <c r="G383" s="233"/>
      <c r="H383" s="237">
        <v>104.79000000000001</v>
      </c>
      <c r="I383" s="238"/>
      <c r="J383" s="233"/>
      <c r="K383" s="233"/>
      <c r="L383" s="239"/>
      <c r="M383" s="240"/>
      <c r="N383" s="241"/>
      <c r="O383" s="241"/>
      <c r="P383" s="241"/>
      <c r="Q383" s="241"/>
      <c r="R383" s="241"/>
      <c r="S383" s="241"/>
      <c r="T383" s="242"/>
      <c r="AT383" s="243" t="s">
        <v>159</v>
      </c>
      <c r="AU383" s="243" t="s">
        <v>82</v>
      </c>
      <c r="AV383" s="11" t="s">
        <v>82</v>
      </c>
      <c r="AW383" s="11" t="s">
        <v>35</v>
      </c>
      <c r="AX383" s="11" t="s">
        <v>80</v>
      </c>
      <c r="AY383" s="243" t="s">
        <v>150</v>
      </c>
    </row>
    <row r="384" s="1" customFormat="1" ht="25.5" customHeight="1">
      <c r="B384" s="45"/>
      <c r="C384" s="220" t="s">
        <v>611</v>
      </c>
      <c r="D384" s="220" t="s">
        <v>152</v>
      </c>
      <c r="E384" s="221" t="s">
        <v>612</v>
      </c>
      <c r="F384" s="222" t="s">
        <v>613</v>
      </c>
      <c r="G384" s="223" t="s">
        <v>315</v>
      </c>
      <c r="H384" s="224">
        <v>99.207999999999998</v>
      </c>
      <c r="I384" s="225"/>
      <c r="J384" s="226">
        <f>ROUND(I384*H384,2)</f>
        <v>0</v>
      </c>
      <c r="K384" s="222" t="s">
        <v>225</v>
      </c>
      <c r="L384" s="71"/>
      <c r="M384" s="227" t="s">
        <v>21</v>
      </c>
      <c r="N384" s="228" t="s">
        <v>43</v>
      </c>
      <c r="O384" s="46"/>
      <c r="P384" s="229">
        <f>O384*H384</f>
        <v>0</v>
      </c>
      <c r="Q384" s="229">
        <v>0</v>
      </c>
      <c r="R384" s="229">
        <f>Q384*H384</f>
        <v>0</v>
      </c>
      <c r="S384" s="229">
        <v>0</v>
      </c>
      <c r="T384" s="230">
        <f>S384*H384</f>
        <v>0</v>
      </c>
      <c r="AR384" s="23" t="s">
        <v>157</v>
      </c>
      <c r="AT384" s="23" t="s">
        <v>152</v>
      </c>
      <c r="AU384" s="23" t="s">
        <v>82</v>
      </c>
      <c r="AY384" s="23" t="s">
        <v>150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23" t="s">
        <v>80</v>
      </c>
      <c r="BK384" s="231">
        <f>ROUND(I384*H384,2)</f>
        <v>0</v>
      </c>
      <c r="BL384" s="23" t="s">
        <v>157</v>
      </c>
      <c r="BM384" s="23" t="s">
        <v>614</v>
      </c>
    </row>
    <row r="385" s="12" customFormat="1">
      <c r="B385" s="244"/>
      <c r="C385" s="245"/>
      <c r="D385" s="234" t="s">
        <v>159</v>
      </c>
      <c r="E385" s="246" t="s">
        <v>21</v>
      </c>
      <c r="F385" s="247" t="s">
        <v>483</v>
      </c>
      <c r="G385" s="245"/>
      <c r="H385" s="246" t="s">
        <v>21</v>
      </c>
      <c r="I385" s="248"/>
      <c r="J385" s="245"/>
      <c r="K385" s="245"/>
      <c r="L385" s="249"/>
      <c r="M385" s="250"/>
      <c r="N385" s="251"/>
      <c r="O385" s="251"/>
      <c r="P385" s="251"/>
      <c r="Q385" s="251"/>
      <c r="R385" s="251"/>
      <c r="S385" s="251"/>
      <c r="T385" s="252"/>
      <c r="AT385" s="253" t="s">
        <v>159</v>
      </c>
      <c r="AU385" s="253" t="s">
        <v>82</v>
      </c>
      <c r="AV385" s="12" t="s">
        <v>80</v>
      </c>
      <c r="AW385" s="12" t="s">
        <v>35</v>
      </c>
      <c r="AX385" s="12" t="s">
        <v>72</v>
      </c>
      <c r="AY385" s="253" t="s">
        <v>150</v>
      </c>
    </row>
    <row r="386" s="11" customFormat="1">
      <c r="B386" s="232"/>
      <c r="C386" s="233"/>
      <c r="D386" s="234" t="s">
        <v>159</v>
      </c>
      <c r="E386" s="235" t="s">
        <v>21</v>
      </c>
      <c r="F386" s="236" t="s">
        <v>615</v>
      </c>
      <c r="G386" s="233"/>
      <c r="H386" s="237">
        <v>99.207999999999998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AT386" s="243" t="s">
        <v>159</v>
      </c>
      <c r="AU386" s="243" t="s">
        <v>82</v>
      </c>
      <c r="AV386" s="11" t="s">
        <v>82</v>
      </c>
      <c r="AW386" s="11" t="s">
        <v>35</v>
      </c>
      <c r="AX386" s="11" t="s">
        <v>80</v>
      </c>
      <c r="AY386" s="243" t="s">
        <v>150</v>
      </c>
    </row>
    <row r="387" s="1" customFormat="1" ht="25.5" customHeight="1">
      <c r="B387" s="45"/>
      <c r="C387" s="220" t="s">
        <v>616</v>
      </c>
      <c r="D387" s="220" t="s">
        <v>152</v>
      </c>
      <c r="E387" s="221" t="s">
        <v>617</v>
      </c>
      <c r="F387" s="222" t="s">
        <v>618</v>
      </c>
      <c r="G387" s="223" t="s">
        <v>155</v>
      </c>
      <c r="H387" s="224">
        <v>3.48</v>
      </c>
      <c r="I387" s="225"/>
      <c r="J387" s="226">
        <f>ROUND(I387*H387,2)</f>
        <v>0</v>
      </c>
      <c r="K387" s="222" t="s">
        <v>225</v>
      </c>
      <c r="L387" s="71"/>
      <c r="M387" s="227" t="s">
        <v>21</v>
      </c>
      <c r="N387" s="228" t="s">
        <v>43</v>
      </c>
      <c r="O387" s="46"/>
      <c r="P387" s="229">
        <f>O387*H387</f>
        <v>0</v>
      </c>
      <c r="Q387" s="229">
        <v>0.29311999999999999</v>
      </c>
      <c r="R387" s="229">
        <f>Q387*H387</f>
        <v>1.0200575999999999</v>
      </c>
      <c r="S387" s="229">
        <v>0</v>
      </c>
      <c r="T387" s="230">
        <f>S387*H387</f>
        <v>0</v>
      </c>
      <c r="AR387" s="23" t="s">
        <v>157</v>
      </c>
      <c r="AT387" s="23" t="s">
        <v>152</v>
      </c>
      <c r="AU387" s="23" t="s">
        <v>82</v>
      </c>
      <c r="AY387" s="23" t="s">
        <v>150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23" t="s">
        <v>80</v>
      </c>
      <c r="BK387" s="231">
        <f>ROUND(I387*H387,2)</f>
        <v>0</v>
      </c>
      <c r="BL387" s="23" t="s">
        <v>157</v>
      </c>
      <c r="BM387" s="23" t="s">
        <v>619</v>
      </c>
    </row>
    <row r="388" s="11" customFormat="1">
      <c r="B388" s="232"/>
      <c r="C388" s="233"/>
      <c r="D388" s="234" t="s">
        <v>159</v>
      </c>
      <c r="E388" s="235" t="s">
        <v>21</v>
      </c>
      <c r="F388" s="236" t="s">
        <v>620</v>
      </c>
      <c r="G388" s="233"/>
      <c r="H388" s="237">
        <v>3.48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AT388" s="243" t="s">
        <v>159</v>
      </c>
      <c r="AU388" s="243" t="s">
        <v>82</v>
      </c>
      <c r="AV388" s="11" t="s">
        <v>82</v>
      </c>
      <c r="AW388" s="11" t="s">
        <v>35</v>
      </c>
      <c r="AX388" s="11" t="s">
        <v>80</v>
      </c>
      <c r="AY388" s="243" t="s">
        <v>150</v>
      </c>
    </row>
    <row r="389" s="10" customFormat="1" ht="29.88" customHeight="1">
      <c r="B389" s="204"/>
      <c r="C389" s="205"/>
      <c r="D389" s="206" t="s">
        <v>71</v>
      </c>
      <c r="E389" s="218" t="s">
        <v>194</v>
      </c>
      <c r="F389" s="218" t="s">
        <v>621</v>
      </c>
      <c r="G389" s="205"/>
      <c r="H389" s="205"/>
      <c r="I389" s="208"/>
      <c r="J389" s="219">
        <f>BK389</f>
        <v>0</v>
      </c>
      <c r="K389" s="205"/>
      <c r="L389" s="210"/>
      <c r="M389" s="211"/>
      <c r="N389" s="212"/>
      <c r="O389" s="212"/>
      <c r="P389" s="213">
        <f>SUM(P390:P422)</f>
        <v>0</v>
      </c>
      <c r="Q389" s="212"/>
      <c r="R389" s="213">
        <f>SUM(R390:R422)</f>
        <v>35.751625600000004</v>
      </c>
      <c r="S389" s="212"/>
      <c r="T389" s="214">
        <f>SUM(T390:T422)</f>
        <v>6.2262500000000003</v>
      </c>
      <c r="AR389" s="215" t="s">
        <v>80</v>
      </c>
      <c r="AT389" s="216" t="s">
        <v>71</v>
      </c>
      <c r="AU389" s="216" t="s">
        <v>80</v>
      </c>
      <c r="AY389" s="215" t="s">
        <v>150</v>
      </c>
      <c r="BK389" s="217">
        <f>SUM(BK390:BK422)</f>
        <v>0</v>
      </c>
    </row>
    <row r="390" s="1" customFormat="1" ht="16.5" customHeight="1">
      <c r="B390" s="45"/>
      <c r="C390" s="220" t="s">
        <v>622</v>
      </c>
      <c r="D390" s="220" t="s">
        <v>152</v>
      </c>
      <c r="E390" s="221" t="s">
        <v>623</v>
      </c>
      <c r="F390" s="222" t="s">
        <v>624</v>
      </c>
      <c r="G390" s="223" t="s">
        <v>254</v>
      </c>
      <c r="H390" s="224">
        <v>3</v>
      </c>
      <c r="I390" s="225"/>
      <c r="J390" s="226">
        <f>ROUND(I390*H390,2)</f>
        <v>0</v>
      </c>
      <c r="K390" s="222" t="s">
        <v>225</v>
      </c>
      <c r="L390" s="71"/>
      <c r="M390" s="227" t="s">
        <v>21</v>
      </c>
      <c r="N390" s="228" t="s">
        <v>43</v>
      </c>
      <c r="O390" s="46"/>
      <c r="P390" s="229">
        <f>O390*H390</f>
        <v>0</v>
      </c>
      <c r="Q390" s="229">
        <v>0</v>
      </c>
      <c r="R390" s="229">
        <f>Q390*H390</f>
        <v>0</v>
      </c>
      <c r="S390" s="229">
        <v>0</v>
      </c>
      <c r="T390" s="230">
        <f>S390*H390</f>
        <v>0</v>
      </c>
      <c r="AR390" s="23" t="s">
        <v>157</v>
      </c>
      <c r="AT390" s="23" t="s">
        <v>152</v>
      </c>
      <c r="AU390" s="23" t="s">
        <v>82</v>
      </c>
      <c r="AY390" s="23" t="s">
        <v>150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23" t="s">
        <v>80</v>
      </c>
      <c r="BK390" s="231">
        <f>ROUND(I390*H390,2)</f>
        <v>0</v>
      </c>
      <c r="BL390" s="23" t="s">
        <v>157</v>
      </c>
      <c r="BM390" s="23" t="s">
        <v>625</v>
      </c>
    </row>
    <row r="391" s="11" customFormat="1">
      <c r="B391" s="232"/>
      <c r="C391" s="233"/>
      <c r="D391" s="234" t="s">
        <v>159</v>
      </c>
      <c r="E391" s="235" t="s">
        <v>21</v>
      </c>
      <c r="F391" s="236" t="s">
        <v>626</v>
      </c>
      <c r="G391" s="233"/>
      <c r="H391" s="237">
        <v>3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AT391" s="243" t="s">
        <v>159</v>
      </c>
      <c r="AU391" s="243" t="s">
        <v>82</v>
      </c>
      <c r="AV391" s="11" t="s">
        <v>82</v>
      </c>
      <c r="AW391" s="11" t="s">
        <v>35</v>
      </c>
      <c r="AX391" s="11" t="s">
        <v>80</v>
      </c>
      <c r="AY391" s="243" t="s">
        <v>150</v>
      </c>
    </row>
    <row r="392" s="1" customFormat="1" ht="38.25" customHeight="1">
      <c r="B392" s="45"/>
      <c r="C392" s="220" t="s">
        <v>627</v>
      </c>
      <c r="D392" s="220" t="s">
        <v>152</v>
      </c>
      <c r="E392" s="221" t="s">
        <v>628</v>
      </c>
      <c r="F392" s="222" t="s">
        <v>629</v>
      </c>
      <c r="G392" s="223" t="s">
        <v>254</v>
      </c>
      <c r="H392" s="224">
        <v>1</v>
      </c>
      <c r="I392" s="225"/>
      <c r="J392" s="226">
        <f>ROUND(I392*H392,2)</f>
        <v>0</v>
      </c>
      <c r="K392" s="222" t="s">
        <v>225</v>
      </c>
      <c r="L392" s="71"/>
      <c r="M392" s="227" t="s">
        <v>21</v>
      </c>
      <c r="N392" s="228" t="s">
        <v>43</v>
      </c>
      <c r="O392" s="46"/>
      <c r="P392" s="229">
        <f>O392*H392</f>
        <v>0</v>
      </c>
      <c r="Q392" s="229">
        <v>0</v>
      </c>
      <c r="R392" s="229">
        <f>Q392*H392</f>
        <v>0</v>
      </c>
      <c r="S392" s="229">
        <v>0</v>
      </c>
      <c r="T392" s="230">
        <f>S392*H392</f>
        <v>0</v>
      </c>
      <c r="AR392" s="23" t="s">
        <v>157</v>
      </c>
      <c r="AT392" s="23" t="s">
        <v>152</v>
      </c>
      <c r="AU392" s="23" t="s">
        <v>82</v>
      </c>
      <c r="AY392" s="23" t="s">
        <v>150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23" t="s">
        <v>80</v>
      </c>
      <c r="BK392" s="231">
        <f>ROUND(I392*H392,2)</f>
        <v>0</v>
      </c>
      <c r="BL392" s="23" t="s">
        <v>157</v>
      </c>
      <c r="BM392" s="23" t="s">
        <v>630</v>
      </c>
    </row>
    <row r="393" s="11" customFormat="1">
      <c r="B393" s="232"/>
      <c r="C393" s="233"/>
      <c r="D393" s="234" t="s">
        <v>159</v>
      </c>
      <c r="E393" s="235" t="s">
        <v>21</v>
      </c>
      <c r="F393" s="236" t="s">
        <v>337</v>
      </c>
      <c r="G393" s="233"/>
      <c r="H393" s="237">
        <v>1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AT393" s="243" t="s">
        <v>159</v>
      </c>
      <c r="AU393" s="243" t="s">
        <v>82</v>
      </c>
      <c r="AV393" s="11" t="s">
        <v>82</v>
      </c>
      <c r="AW393" s="11" t="s">
        <v>35</v>
      </c>
      <c r="AX393" s="11" t="s">
        <v>80</v>
      </c>
      <c r="AY393" s="243" t="s">
        <v>150</v>
      </c>
    </row>
    <row r="394" s="1" customFormat="1" ht="38.25" customHeight="1">
      <c r="B394" s="45"/>
      <c r="C394" s="220" t="s">
        <v>631</v>
      </c>
      <c r="D394" s="220" t="s">
        <v>152</v>
      </c>
      <c r="E394" s="221" t="s">
        <v>632</v>
      </c>
      <c r="F394" s="222" t="s">
        <v>633</v>
      </c>
      <c r="G394" s="223" t="s">
        <v>259</v>
      </c>
      <c r="H394" s="224">
        <v>2.23</v>
      </c>
      <c r="I394" s="225"/>
      <c r="J394" s="226">
        <f>ROUND(I394*H394,2)</f>
        <v>0</v>
      </c>
      <c r="K394" s="222" t="s">
        <v>156</v>
      </c>
      <c r="L394" s="71"/>
      <c r="M394" s="227" t="s">
        <v>21</v>
      </c>
      <c r="N394" s="228" t="s">
        <v>43</v>
      </c>
      <c r="O394" s="46"/>
      <c r="P394" s="229">
        <f>O394*H394</f>
        <v>0</v>
      </c>
      <c r="Q394" s="229">
        <v>0.15540000000000001</v>
      </c>
      <c r="R394" s="229">
        <f>Q394*H394</f>
        <v>0.34654200000000002</v>
      </c>
      <c r="S394" s="229">
        <v>0</v>
      </c>
      <c r="T394" s="230">
        <f>S394*H394</f>
        <v>0</v>
      </c>
      <c r="AR394" s="23" t="s">
        <v>157</v>
      </c>
      <c r="AT394" s="23" t="s">
        <v>152</v>
      </c>
      <c r="AU394" s="23" t="s">
        <v>82</v>
      </c>
      <c r="AY394" s="23" t="s">
        <v>150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23" t="s">
        <v>80</v>
      </c>
      <c r="BK394" s="231">
        <f>ROUND(I394*H394,2)</f>
        <v>0</v>
      </c>
      <c r="BL394" s="23" t="s">
        <v>157</v>
      </c>
      <c r="BM394" s="23" t="s">
        <v>634</v>
      </c>
    </row>
    <row r="395" s="12" customFormat="1">
      <c r="B395" s="244"/>
      <c r="C395" s="245"/>
      <c r="D395" s="234" t="s">
        <v>159</v>
      </c>
      <c r="E395" s="246" t="s">
        <v>21</v>
      </c>
      <c r="F395" s="247" t="s">
        <v>635</v>
      </c>
      <c r="G395" s="245"/>
      <c r="H395" s="246" t="s">
        <v>21</v>
      </c>
      <c r="I395" s="248"/>
      <c r="J395" s="245"/>
      <c r="K395" s="245"/>
      <c r="L395" s="249"/>
      <c r="M395" s="250"/>
      <c r="N395" s="251"/>
      <c r="O395" s="251"/>
      <c r="P395" s="251"/>
      <c r="Q395" s="251"/>
      <c r="R395" s="251"/>
      <c r="S395" s="251"/>
      <c r="T395" s="252"/>
      <c r="AT395" s="253" t="s">
        <v>159</v>
      </c>
      <c r="AU395" s="253" t="s">
        <v>82</v>
      </c>
      <c r="AV395" s="12" t="s">
        <v>80</v>
      </c>
      <c r="AW395" s="12" t="s">
        <v>35</v>
      </c>
      <c r="AX395" s="12" t="s">
        <v>72</v>
      </c>
      <c r="AY395" s="253" t="s">
        <v>150</v>
      </c>
    </row>
    <row r="396" s="12" customFormat="1">
      <c r="B396" s="244"/>
      <c r="C396" s="245"/>
      <c r="D396" s="234" t="s">
        <v>159</v>
      </c>
      <c r="E396" s="246" t="s">
        <v>21</v>
      </c>
      <c r="F396" s="247" t="s">
        <v>438</v>
      </c>
      <c r="G396" s="245"/>
      <c r="H396" s="246" t="s">
        <v>21</v>
      </c>
      <c r="I396" s="248"/>
      <c r="J396" s="245"/>
      <c r="K396" s="245"/>
      <c r="L396" s="249"/>
      <c r="M396" s="250"/>
      <c r="N396" s="251"/>
      <c r="O396" s="251"/>
      <c r="P396" s="251"/>
      <c r="Q396" s="251"/>
      <c r="R396" s="251"/>
      <c r="S396" s="251"/>
      <c r="T396" s="252"/>
      <c r="AT396" s="253" t="s">
        <v>159</v>
      </c>
      <c r="AU396" s="253" t="s">
        <v>82</v>
      </c>
      <c r="AV396" s="12" t="s">
        <v>80</v>
      </c>
      <c r="AW396" s="12" t="s">
        <v>35</v>
      </c>
      <c r="AX396" s="12" t="s">
        <v>72</v>
      </c>
      <c r="AY396" s="253" t="s">
        <v>150</v>
      </c>
    </row>
    <row r="397" s="11" customFormat="1">
      <c r="B397" s="232"/>
      <c r="C397" s="233"/>
      <c r="D397" s="234" t="s">
        <v>159</v>
      </c>
      <c r="E397" s="235" t="s">
        <v>21</v>
      </c>
      <c r="F397" s="236" t="s">
        <v>636</v>
      </c>
      <c r="G397" s="233"/>
      <c r="H397" s="237">
        <v>2.23</v>
      </c>
      <c r="I397" s="238"/>
      <c r="J397" s="233"/>
      <c r="K397" s="233"/>
      <c r="L397" s="239"/>
      <c r="M397" s="240"/>
      <c r="N397" s="241"/>
      <c r="O397" s="241"/>
      <c r="P397" s="241"/>
      <c r="Q397" s="241"/>
      <c r="R397" s="241"/>
      <c r="S397" s="241"/>
      <c r="T397" s="242"/>
      <c r="AT397" s="243" t="s">
        <v>159</v>
      </c>
      <c r="AU397" s="243" t="s">
        <v>82</v>
      </c>
      <c r="AV397" s="11" t="s">
        <v>82</v>
      </c>
      <c r="AW397" s="11" t="s">
        <v>35</v>
      </c>
      <c r="AX397" s="11" t="s">
        <v>72</v>
      </c>
      <c r="AY397" s="243" t="s">
        <v>150</v>
      </c>
    </row>
    <row r="398" s="13" customFormat="1">
      <c r="B398" s="254"/>
      <c r="C398" s="255"/>
      <c r="D398" s="234" t="s">
        <v>159</v>
      </c>
      <c r="E398" s="256" t="s">
        <v>21</v>
      </c>
      <c r="F398" s="257" t="s">
        <v>180</v>
      </c>
      <c r="G398" s="255"/>
      <c r="H398" s="258">
        <v>2.23</v>
      </c>
      <c r="I398" s="259"/>
      <c r="J398" s="255"/>
      <c r="K398" s="255"/>
      <c r="L398" s="260"/>
      <c r="M398" s="261"/>
      <c r="N398" s="262"/>
      <c r="O398" s="262"/>
      <c r="P398" s="262"/>
      <c r="Q398" s="262"/>
      <c r="R398" s="262"/>
      <c r="S398" s="262"/>
      <c r="T398" s="263"/>
      <c r="AT398" s="264" t="s">
        <v>159</v>
      </c>
      <c r="AU398" s="264" t="s">
        <v>82</v>
      </c>
      <c r="AV398" s="13" t="s">
        <v>164</v>
      </c>
      <c r="AW398" s="13" t="s">
        <v>35</v>
      </c>
      <c r="AX398" s="13" t="s">
        <v>80</v>
      </c>
      <c r="AY398" s="264" t="s">
        <v>150</v>
      </c>
    </row>
    <row r="399" s="1" customFormat="1" ht="16.5" customHeight="1">
      <c r="B399" s="45"/>
      <c r="C399" s="265" t="s">
        <v>637</v>
      </c>
      <c r="D399" s="265" t="s">
        <v>240</v>
      </c>
      <c r="E399" s="266" t="s">
        <v>638</v>
      </c>
      <c r="F399" s="267" t="s">
        <v>639</v>
      </c>
      <c r="G399" s="268" t="s">
        <v>259</v>
      </c>
      <c r="H399" s="269">
        <v>2.4529999999999998</v>
      </c>
      <c r="I399" s="270"/>
      <c r="J399" s="271">
        <f>ROUND(I399*H399,2)</f>
        <v>0</v>
      </c>
      <c r="K399" s="267" t="s">
        <v>156</v>
      </c>
      <c r="L399" s="272"/>
      <c r="M399" s="273" t="s">
        <v>21</v>
      </c>
      <c r="N399" s="274" t="s">
        <v>43</v>
      </c>
      <c r="O399" s="46"/>
      <c r="P399" s="229">
        <f>O399*H399</f>
        <v>0</v>
      </c>
      <c r="Q399" s="229">
        <v>0.045999999999999999</v>
      </c>
      <c r="R399" s="229">
        <f>Q399*H399</f>
        <v>0.11283799999999999</v>
      </c>
      <c r="S399" s="229">
        <v>0</v>
      </c>
      <c r="T399" s="230">
        <f>S399*H399</f>
        <v>0</v>
      </c>
      <c r="AR399" s="23" t="s">
        <v>190</v>
      </c>
      <c r="AT399" s="23" t="s">
        <v>240</v>
      </c>
      <c r="AU399" s="23" t="s">
        <v>82</v>
      </c>
      <c r="AY399" s="23" t="s">
        <v>150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23" t="s">
        <v>80</v>
      </c>
      <c r="BK399" s="231">
        <f>ROUND(I399*H399,2)</f>
        <v>0</v>
      </c>
      <c r="BL399" s="23" t="s">
        <v>157</v>
      </c>
      <c r="BM399" s="23" t="s">
        <v>640</v>
      </c>
    </row>
    <row r="400" s="11" customFormat="1">
      <c r="B400" s="232"/>
      <c r="C400" s="233"/>
      <c r="D400" s="234" t="s">
        <v>159</v>
      </c>
      <c r="E400" s="235" t="s">
        <v>21</v>
      </c>
      <c r="F400" s="236" t="s">
        <v>641</v>
      </c>
      <c r="G400" s="233"/>
      <c r="H400" s="237">
        <v>2.4529999999999998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AT400" s="243" t="s">
        <v>159</v>
      </c>
      <c r="AU400" s="243" t="s">
        <v>82</v>
      </c>
      <c r="AV400" s="11" t="s">
        <v>82</v>
      </c>
      <c r="AW400" s="11" t="s">
        <v>35</v>
      </c>
      <c r="AX400" s="11" t="s">
        <v>80</v>
      </c>
      <c r="AY400" s="243" t="s">
        <v>150</v>
      </c>
    </row>
    <row r="401" s="1" customFormat="1" ht="25.5" customHeight="1">
      <c r="B401" s="45"/>
      <c r="C401" s="220" t="s">
        <v>642</v>
      </c>
      <c r="D401" s="220" t="s">
        <v>152</v>
      </c>
      <c r="E401" s="221" t="s">
        <v>643</v>
      </c>
      <c r="F401" s="222" t="s">
        <v>644</v>
      </c>
      <c r="G401" s="223" t="s">
        <v>259</v>
      </c>
      <c r="H401" s="224">
        <v>27.600000000000001</v>
      </c>
      <c r="I401" s="225"/>
      <c r="J401" s="226">
        <f>ROUND(I401*H401,2)</f>
        <v>0</v>
      </c>
      <c r="K401" s="222" t="s">
        <v>156</v>
      </c>
      <c r="L401" s="71"/>
      <c r="M401" s="227" t="s">
        <v>21</v>
      </c>
      <c r="N401" s="228" t="s">
        <v>43</v>
      </c>
      <c r="O401" s="46"/>
      <c r="P401" s="229">
        <f>O401*H401</f>
        <v>0</v>
      </c>
      <c r="Q401" s="229">
        <v>0</v>
      </c>
      <c r="R401" s="229">
        <f>Q401*H401</f>
        <v>0</v>
      </c>
      <c r="S401" s="229">
        <v>0</v>
      </c>
      <c r="T401" s="230">
        <f>S401*H401</f>
        <v>0</v>
      </c>
      <c r="AR401" s="23" t="s">
        <v>157</v>
      </c>
      <c r="AT401" s="23" t="s">
        <v>152</v>
      </c>
      <c r="AU401" s="23" t="s">
        <v>82</v>
      </c>
      <c r="AY401" s="23" t="s">
        <v>150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23" t="s">
        <v>80</v>
      </c>
      <c r="BK401" s="231">
        <f>ROUND(I401*H401,2)</f>
        <v>0</v>
      </c>
      <c r="BL401" s="23" t="s">
        <v>157</v>
      </c>
      <c r="BM401" s="23" t="s">
        <v>645</v>
      </c>
    </row>
    <row r="402" s="11" customFormat="1">
      <c r="B402" s="232"/>
      <c r="C402" s="233"/>
      <c r="D402" s="234" t="s">
        <v>159</v>
      </c>
      <c r="E402" s="235" t="s">
        <v>21</v>
      </c>
      <c r="F402" s="236" t="s">
        <v>646</v>
      </c>
      <c r="G402" s="233"/>
      <c r="H402" s="237">
        <v>27.600000000000001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AT402" s="243" t="s">
        <v>159</v>
      </c>
      <c r="AU402" s="243" t="s">
        <v>82</v>
      </c>
      <c r="AV402" s="11" t="s">
        <v>82</v>
      </c>
      <c r="AW402" s="11" t="s">
        <v>35</v>
      </c>
      <c r="AX402" s="11" t="s">
        <v>80</v>
      </c>
      <c r="AY402" s="243" t="s">
        <v>150</v>
      </c>
    </row>
    <row r="403" s="1" customFormat="1" ht="38.25" customHeight="1">
      <c r="B403" s="45"/>
      <c r="C403" s="220" t="s">
        <v>647</v>
      </c>
      <c r="D403" s="220" t="s">
        <v>152</v>
      </c>
      <c r="E403" s="221" t="s">
        <v>648</v>
      </c>
      <c r="F403" s="222" t="s">
        <v>649</v>
      </c>
      <c r="G403" s="223" t="s">
        <v>259</v>
      </c>
      <c r="H403" s="224">
        <v>31.699999999999999</v>
      </c>
      <c r="I403" s="225"/>
      <c r="J403" s="226">
        <f>ROUND(I403*H403,2)</f>
        <v>0</v>
      </c>
      <c r="K403" s="222" t="s">
        <v>156</v>
      </c>
      <c r="L403" s="71"/>
      <c r="M403" s="227" t="s">
        <v>21</v>
      </c>
      <c r="N403" s="228" t="s">
        <v>43</v>
      </c>
      <c r="O403" s="46"/>
      <c r="P403" s="229">
        <f>O403*H403</f>
        <v>0</v>
      </c>
      <c r="Q403" s="229">
        <v>0.16370999999999999</v>
      </c>
      <c r="R403" s="229">
        <f>Q403*H403</f>
        <v>5.1896069999999996</v>
      </c>
      <c r="S403" s="229">
        <v>0</v>
      </c>
      <c r="T403" s="230">
        <f>S403*H403</f>
        <v>0</v>
      </c>
      <c r="AR403" s="23" t="s">
        <v>157</v>
      </c>
      <c r="AT403" s="23" t="s">
        <v>152</v>
      </c>
      <c r="AU403" s="23" t="s">
        <v>82</v>
      </c>
      <c r="AY403" s="23" t="s">
        <v>150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23" t="s">
        <v>80</v>
      </c>
      <c r="BK403" s="231">
        <f>ROUND(I403*H403,2)</f>
        <v>0</v>
      </c>
      <c r="BL403" s="23" t="s">
        <v>157</v>
      </c>
      <c r="BM403" s="23" t="s">
        <v>650</v>
      </c>
    </row>
    <row r="404" s="11" customFormat="1">
      <c r="B404" s="232"/>
      <c r="C404" s="233"/>
      <c r="D404" s="234" t="s">
        <v>159</v>
      </c>
      <c r="E404" s="235" t="s">
        <v>21</v>
      </c>
      <c r="F404" s="236" t="s">
        <v>651</v>
      </c>
      <c r="G404" s="233"/>
      <c r="H404" s="237">
        <v>31.699999999999999</v>
      </c>
      <c r="I404" s="238"/>
      <c r="J404" s="233"/>
      <c r="K404" s="233"/>
      <c r="L404" s="239"/>
      <c r="M404" s="240"/>
      <c r="N404" s="241"/>
      <c r="O404" s="241"/>
      <c r="P404" s="241"/>
      <c r="Q404" s="241"/>
      <c r="R404" s="241"/>
      <c r="S404" s="241"/>
      <c r="T404" s="242"/>
      <c r="AT404" s="243" t="s">
        <v>159</v>
      </c>
      <c r="AU404" s="243" t="s">
        <v>82</v>
      </c>
      <c r="AV404" s="11" t="s">
        <v>82</v>
      </c>
      <c r="AW404" s="11" t="s">
        <v>35</v>
      </c>
      <c r="AX404" s="11" t="s">
        <v>80</v>
      </c>
      <c r="AY404" s="243" t="s">
        <v>150</v>
      </c>
    </row>
    <row r="405" s="1" customFormat="1" ht="16.5" customHeight="1">
      <c r="B405" s="45"/>
      <c r="C405" s="265" t="s">
        <v>652</v>
      </c>
      <c r="D405" s="265" t="s">
        <v>240</v>
      </c>
      <c r="E405" s="266" t="s">
        <v>653</v>
      </c>
      <c r="F405" s="267" t="s">
        <v>654</v>
      </c>
      <c r="G405" s="268" t="s">
        <v>259</v>
      </c>
      <c r="H405" s="269">
        <v>63.399999999999999</v>
      </c>
      <c r="I405" s="270"/>
      <c r="J405" s="271">
        <f>ROUND(I405*H405,2)</f>
        <v>0</v>
      </c>
      <c r="K405" s="267" t="s">
        <v>156</v>
      </c>
      <c r="L405" s="272"/>
      <c r="M405" s="273" t="s">
        <v>21</v>
      </c>
      <c r="N405" s="274" t="s">
        <v>43</v>
      </c>
      <c r="O405" s="46"/>
      <c r="P405" s="229">
        <f>O405*H405</f>
        <v>0</v>
      </c>
      <c r="Q405" s="229">
        <v>0.13131999999999999</v>
      </c>
      <c r="R405" s="229">
        <f>Q405*H405</f>
        <v>8.3256879999999995</v>
      </c>
      <c r="S405" s="229">
        <v>0</v>
      </c>
      <c r="T405" s="230">
        <f>S405*H405</f>
        <v>0</v>
      </c>
      <c r="AR405" s="23" t="s">
        <v>190</v>
      </c>
      <c r="AT405" s="23" t="s">
        <v>240</v>
      </c>
      <c r="AU405" s="23" t="s">
        <v>82</v>
      </c>
      <c r="AY405" s="23" t="s">
        <v>150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23" t="s">
        <v>80</v>
      </c>
      <c r="BK405" s="231">
        <f>ROUND(I405*H405,2)</f>
        <v>0</v>
      </c>
      <c r="BL405" s="23" t="s">
        <v>157</v>
      </c>
      <c r="BM405" s="23" t="s">
        <v>655</v>
      </c>
    </row>
    <row r="406" s="11" customFormat="1">
      <c r="B406" s="232"/>
      <c r="C406" s="233"/>
      <c r="D406" s="234" t="s">
        <v>159</v>
      </c>
      <c r="E406" s="235" t="s">
        <v>21</v>
      </c>
      <c r="F406" s="236" t="s">
        <v>656</v>
      </c>
      <c r="G406" s="233"/>
      <c r="H406" s="237">
        <v>63.399999999999999</v>
      </c>
      <c r="I406" s="238"/>
      <c r="J406" s="233"/>
      <c r="K406" s="233"/>
      <c r="L406" s="239"/>
      <c r="M406" s="240"/>
      <c r="N406" s="241"/>
      <c r="O406" s="241"/>
      <c r="P406" s="241"/>
      <c r="Q406" s="241"/>
      <c r="R406" s="241"/>
      <c r="S406" s="241"/>
      <c r="T406" s="242"/>
      <c r="AT406" s="243" t="s">
        <v>159</v>
      </c>
      <c r="AU406" s="243" t="s">
        <v>82</v>
      </c>
      <c r="AV406" s="11" t="s">
        <v>82</v>
      </c>
      <c r="AW406" s="11" t="s">
        <v>35</v>
      </c>
      <c r="AX406" s="11" t="s">
        <v>80</v>
      </c>
      <c r="AY406" s="243" t="s">
        <v>150</v>
      </c>
    </row>
    <row r="407" s="1" customFormat="1" ht="25.5" customHeight="1">
      <c r="B407" s="45"/>
      <c r="C407" s="220" t="s">
        <v>657</v>
      </c>
      <c r="D407" s="220" t="s">
        <v>152</v>
      </c>
      <c r="E407" s="221" t="s">
        <v>658</v>
      </c>
      <c r="F407" s="222" t="s">
        <v>659</v>
      </c>
      <c r="G407" s="223" t="s">
        <v>259</v>
      </c>
      <c r="H407" s="224">
        <v>27.140000000000001</v>
      </c>
      <c r="I407" s="225"/>
      <c r="J407" s="226">
        <f>ROUND(I407*H407,2)</f>
        <v>0</v>
      </c>
      <c r="K407" s="222" t="s">
        <v>156</v>
      </c>
      <c r="L407" s="71"/>
      <c r="M407" s="227" t="s">
        <v>21</v>
      </c>
      <c r="N407" s="228" t="s">
        <v>43</v>
      </c>
      <c r="O407" s="46"/>
      <c r="P407" s="229">
        <f>O407*H407</f>
        <v>0</v>
      </c>
      <c r="Q407" s="229">
        <v>0.43819000000000002</v>
      </c>
      <c r="R407" s="229">
        <f>Q407*H407</f>
        <v>11.8924766</v>
      </c>
      <c r="S407" s="229">
        <v>0</v>
      </c>
      <c r="T407" s="230">
        <f>S407*H407</f>
        <v>0</v>
      </c>
      <c r="AR407" s="23" t="s">
        <v>157</v>
      </c>
      <c r="AT407" s="23" t="s">
        <v>152</v>
      </c>
      <c r="AU407" s="23" t="s">
        <v>82</v>
      </c>
      <c r="AY407" s="23" t="s">
        <v>150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23" t="s">
        <v>80</v>
      </c>
      <c r="BK407" s="231">
        <f>ROUND(I407*H407,2)</f>
        <v>0</v>
      </c>
      <c r="BL407" s="23" t="s">
        <v>157</v>
      </c>
      <c r="BM407" s="23" t="s">
        <v>660</v>
      </c>
    </row>
    <row r="408" s="11" customFormat="1">
      <c r="B408" s="232"/>
      <c r="C408" s="233"/>
      <c r="D408" s="234" t="s">
        <v>159</v>
      </c>
      <c r="E408" s="235" t="s">
        <v>21</v>
      </c>
      <c r="F408" s="236" t="s">
        <v>661</v>
      </c>
      <c r="G408" s="233"/>
      <c r="H408" s="237">
        <v>27.140000000000001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AT408" s="243" t="s">
        <v>159</v>
      </c>
      <c r="AU408" s="243" t="s">
        <v>82</v>
      </c>
      <c r="AV408" s="11" t="s">
        <v>82</v>
      </c>
      <c r="AW408" s="11" t="s">
        <v>35</v>
      </c>
      <c r="AX408" s="11" t="s">
        <v>80</v>
      </c>
      <c r="AY408" s="243" t="s">
        <v>150</v>
      </c>
    </row>
    <row r="409" s="1" customFormat="1" ht="16.5" customHeight="1">
      <c r="B409" s="45"/>
      <c r="C409" s="265" t="s">
        <v>662</v>
      </c>
      <c r="D409" s="265" t="s">
        <v>240</v>
      </c>
      <c r="E409" s="266" t="s">
        <v>663</v>
      </c>
      <c r="F409" s="267" t="s">
        <v>664</v>
      </c>
      <c r="G409" s="268" t="s">
        <v>259</v>
      </c>
      <c r="H409" s="269">
        <v>28.497</v>
      </c>
      <c r="I409" s="270"/>
      <c r="J409" s="271">
        <f>ROUND(I409*H409,2)</f>
        <v>0</v>
      </c>
      <c r="K409" s="267" t="s">
        <v>225</v>
      </c>
      <c r="L409" s="272"/>
      <c r="M409" s="273" t="s">
        <v>21</v>
      </c>
      <c r="N409" s="274" t="s">
        <v>43</v>
      </c>
      <c r="O409" s="46"/>
      <c r="P409" s="229">
        <f>O409*H409</f>
        <v>0</v>
      </c>
      <c r="Q409" s="229">
        <v>0.34200000000000003</v>
      </c>
      <c r="R409" s="229">
        <f>Q409*H409</f>
        <v>9.7459740000000004</v>
      </c>
      <c r="S409" s="229">
        <v>0</v>
      </c>
      <c r="T409" s="230">
        <f>S409*H409</f>
        <v>0</v>
      </c>
      <c r="AR409" s="23" t="s">
        <v>190</v>
      </c>
      <c r="AT409" s="23" t="s">
        <v>240</v>
      </c>
      <c r="AU409" s="23" t="s">
        <v>82</v>
      </c>
      <c r="AY409" s="23" t="s">
        <v>150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23" t="s">
        <v>80</v>
      </c>
      <c r="BK409" s="231">
        <f>ROUND(I409*H409,2)</f>
        <v>0</v>
      </c>
      <c r="BL409" s="23" t="s">
        <v>157</v>
      </c>
      <c r="BM409" s="23" t="s">
        <v>665</v>
      </c>
    </row>
    <row r="410" s="11" customFormat="1">
      <c r="B410" s="232"/>
      <c r="C410" s="233"/>
      <c r="D410" s="234" t="s">
        <v>159</v>
      </c>
      <c r="E410" s="235" t="s">
        <v>21</v>
      </c>
      <c r="F410" s="236" t="s">
        <v>666</v>
      </c>
      <c r="G410" s="233"/>
      <c r="H410" s="237">
        <v>28.497</v>
      </c>
      <c r="I410" s="238"/>
      <c r="J410" s="233"/>
      <c r="K410" s="233"/>
      <c r="L410" s="239"/>
      <c r="M410" s="240"/>
      <c r="N410" s="241"/>
      <c r="O410" s="241"/>
      <c r="P410" s="241"/>
      <c r="Q410" s="241"/>
      <c r="R410" s="241"/>
      <c r="S410" s="241"/>
      <c r="T410" s="242"/>
      <c r="AT410" s="243" t="s">
        <v>159</v>
      </c>
      <c r="AU410" s="243" t="s">
        <v>82</v>
      </c>
      <c r="AV410" s="11" t="s">
        <v>82</v>
      </c>
      <c r="AW410" s="11" t="s">
        <v>35</v>
      </c>
      <c r="AX410" s="11" t="s">
        <v>80</v>
      </c>
      <c r="AY410" s="243" t="s">
        <v>150</v>
      </c>
    </row>
    <row r="411" s="1" customFormat="1" ht="38.25" customHeight="1">
      <c r="B411" s="45"/>
      <c r="C411" s="220" t="s">
        <v>667</v>
      </c>
      <c r="D411" s="220" t="s">
        <v>152</v>
      </c>
      <c r="E411" s="221" t="s">
        <v>668</v>
      </c>
      <c r="F411" s="222" t="s">
        <v>669</v>
      </c>
      <c r="G411" s="223" t="s">
        <v>155</v>
      </c>
      <c r="H411" s="224">
        <v>128.67500000000001</v>
      </c>
      <c r="I411" s="225"/>
      <c r="J411" s="226">
        <f>ROUND(I411*H411,2)</f>
        <v>0</v>
      </c>
      <c r="K411" s="222" t="s">
        <v>156</v>
      </c>
      <c r="L411" s="71"/>
      <c r="M411" s="227" t="s">
        <v>21</v>
      </c>
      <c r="N411" s="228" t="s">
        <v>43</v>
      </c>
      <c r="O411" s="46"/>
      <c r="P411" s="229">
        <f>O411*H411</f>
        <v>0</v>
      </c>
      <c r="Q411" s="229">
        <v>0</v>
      </c>
      <c r="R411" s="229">
        <f>Q411*H411</f>
        <v>0</v>
      </c>
      <c r="S411" s="229">
        <v>0</v>
      </c>
      <c r="T411" s="230">
        <f>S411*H411</f>
        <v>0</v>
      </c>
      <c r="AR411" s="23" t="s">
        <v>157</v>
      </c>
      <c r="AT411" s="23" t="s">
        <v>152</v>
      </c>
      <c r="AU411" s="23" t="s">
        <v>82</v>
      </c>
      <c r="AY411" s="23" t="s">
        <v>150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23" t="s">
        <v>80</v>
      </c>
      <c r="BK411" s="231">
        <f>ROUND(I411*H411,2)</f>
        <v>0</v>
      </c>
      <c r="BL411" s="23" t="s">
        <v>157</v>
      </c>
      <c r="BM411" s="23" t="s">
        <v>670</v>
      </c>
    </row>
    <row r="412" s="11" customFormat="1">
      <c r="B412" s="232"/>
      <c r="C412" s="233"/>
      <c r="D412" s="234" t="s">
        <v>159</v>
      </c>
      <c r="E412" s="235" t="s">
        <v>21</v>
      </c>
      <c r="F412" s="236" t="s">
        <v>671</v>
      </c>
      <c r="G412" s="233"/>
      <c r="H412" s="237">
        <v>128.67500000000001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AT412" s="243" t="s">
        <v>159</v>
      </c>
      <c r="AU412" s="243" t="s">
        <v>82</v>
      </c>
      <c r="AV412" s="11" t="s">
        <v>82</v>
      </c>
      <c r="AW412" s="11" t="s">
        <v>35</v>
      </c>
      <c r="AX412" s="11" t="s">
        <v>80</v>
      </c>
      <c r="AY412" s="243" t="s">
        <v>150</v>
      </c>
    </row>
    <row r="413" s="1" customFormat="1" ht="38.25" customHeight="1">
      <c r="B413" s="45"/>
      <c r="C413" s="220" t="s">
        <v>672</v>
      </c>
      <c r="D413" s="220" t="s">
        <v>152</v>
      </c>
      <c r="E413" s="221" t="s">
        <v>673</v>
      </c>
      <c r="F413" s="222" t="s">
        <v>674</v>
      </c>
      <c r="G413" s="223" t="s">
        <v>155</v>
      </c>
      <c r="H413" s="224">
        <v>3860.25</v>
      </c>
      <c r="I413" s="225"/>
      <c r="J413" s="226">
        <f>ROUND(I413*H413,2)</f>
        <v>0</v>
      </c>
      <c r="K413" s="222" t="s">
        <v>156</v>
      </c>
      <c r="L413" s="71"/>
      <c r="M413" s="227" t="s">
        <v>21</v>
      </c>
      <c r="N413" s="228" t="s">
        <v>43</v>
      </c>
      <c r="O413" s="46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AR413" s="23" t="s">
        <v>157</v>
      </c>
      <c r="AT413" s="23" t="s">
        <v>152</v>
      </c>
      <c r="AU413" s="23" t="s">
        <v>82</v>
      </c>
      <c r="AY413" s="23" t="s">
        <v>150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23" t="s">
        <v>80</v>
      </c>
      <c r="BK413" s="231">
        <f>ROUND(I413*H413,2)</f>
        <v>0</v>
      </c>
      <c r="BL413" s="23" t="s">
        <v>157</v>
      </c>
      <c r="BM413" s="23" t="s">
        <v>675</v>
      </c>
    </row>
    <row r="414" s="11" customFormat="1">
      <c r="B414" s="232"/>
      <c r="C414" s="233"/>
      <c r="D414" s="234" t="s">
        <v>159</v>
      </c>
      <c r="E414" s="235" t="s">
        <v>21</v>
      </c>
      <c r="F414" s="236" t="s">
        <v>676</v>
      </c>
      <c r="G414" s="233"/>
      <c r="H414" s="237">
        <v>3860.25</v>
      </c>
      <c r="I414" s="238"/>
      <c r="J414" s="233"/>
      <c r="K414" s="233"/>
      <c r="L414" s="239"/>
      <c r="M414" s="240"/>
      <c r="N414" s="241"/>
      <c r="O414" s="241"/>
      <c r="P414" s="241"/>
      <c r="Q414" s="241"/>
      <c r="R414" s="241"/>
      <c r="S414" s="241"/>
      <c r="T414" s="242"/>
      <c r="AT414" s="243" t="s">
        <v>159</v>
      </c>
      <c r="AU414" s="243" t="s">
        <v>82</v>
      </c>
      <c r="AV414" s="11" t="s">
        <v>82</v>
      </c>
      <c r="AW414" s="11" t="s">
        <v>35</v>
      </c>
      <c r="AX414" s="11" t="s">
        <v>80</v>
      </c>
      <c r="AY414" s="243" t="s">
        <v>150</v>
      </c>
    </row>
    <row r="415" s="1" customFormat="1" ht="38.25" customHeight="1">
      <c r="B415" s="45"/>
      <c r="C415" s="220" t="s">
        <v>677</v>
      </c>
      <c r="D415" s="220" t="s">
        <v>152</v>
      </c>
      <c r="E415" s="221" t="s">
        <v>678</v>
      </c>
      <c r="F415" s="222" t="s">
        <v>679</v>
      </c>
      <c r="G415" s="223" t="s">
        <v>155</v>
      </c>
      <c r="H415" s="224">
        <v>128.67500000000001</v>
      </c>
      <c r="I415" s="225"/>
      <c r="J415" s="226">
        <f>ROUND(I415*H415,2)</f>
        <v>0</v>
      </c>
      <c r="K415" s="222" t="s">
        <v>156</v>
      </c>
      <c r="L415" s="71"/>
      <c r="M415" s="227" t="s">
        <v>21</v>
      </c>
      <c r="N415" s="228" t="s">
        <v>43</v>
      </c>
      <c r="O415" s="46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AR415" s="23" t="s">
        <v>157</v>
      </c>
      <c r="AT415" s="23" t="s">
        <v>152</v>
      </c>
      <c r="AU415" s="23" t="s">
        <v>82</v>
      </c>
      <c r="AY415" s="23" t="s">
        <v>150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23" t="s">
        <v>80</v>
      </c>
      <c r="BK415" s="231">
        <f>ROUND(I415*H415,2)</f>
        <v>0</v>
      </c>
      <c r="BL415" s="23" t="s">
        <v>157</v>
      </c>
      <c r="BM415" s="23" t="s">
        <v>680</v>
      </c>
    </row>
    <row r="416" s="1" customFormat="1" ht="16.5" customHeight="1">
      <c r="B416" s="45"/>
      <c r="C416" s="220" t="s">
        <v>681</v>
      </c>
      <c r="D416" s="220" t="s">
        <v>152</v>
      </c>
      <c r="E416" s="221" t="s">
        <v>682</v>
      </c>
      <c r="F416" s="222" t="s">
        <v>683</v>
      </c>
      <c r="G416" s="223" t="s">
        <v>155</v>
      </c>
      <c r="H416" s="224">
        <v>50</v>
      </c>
      <c r="I416" s="225"/>
      <c r="J416" s="226">
        <f>ROUND(I416*H416,2)</f>
        <v>0</v>
      </c>
      <c r="K416" s="222" t="s">
        <v>225</v>
      </c>
      <c r="L416" s="71"/>
      <c r="M416" s="227" t="s">
        <v>21</v>
      </c>
      <c r="N416" s="228" t="s">
        <v>43</v>
      </c>
      <c r="O416" s="46"/>
      <c r="P416" s="229">
        <f>O416*H416</f>
        <v>0</v>
      </c>
      <c r="Q416" s="229">
        <v>0.00265</v>
      </c>
      <c r="R416" s="229">
        <f>Q416*H416</f>
        <v>0.13250000000000001</v>
      </c>
      <c r="S416" s="229">
        <v>0</v>
      </c>
      <c r="T416" s="230">
        <f>S416*H416</f>
        <v>0</v>
      </c>
      <c r="AR416" s="23" t="s">
        <v>157</v>
      </c>
      <c r="AT416" s="23" t="s">
        <v>152</v>
      </c>
      <c r="AU416" s="23" t="s">
        <v>82</v>
      </c>
      <c r="AY416" s="23" t="s">
        <v>150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23" t="s">
        <v>80</v>
      </c>
      <c r="BK416" s="231">
        <f>ROUND(I416*H416,2)</f>
        <v>0</v>
      </c>
      <c r="BL416" s="23" t="s">
        <v>157</v>
      </c>
      <c r="BM416" s="23" t="s">
        <v>684</v>
      </c>
    </row>
    <row r="417" s="1" customFormat="1" ht="25.5" customHeight="1">
      <c r="B417" s="45"/>
      <c r="C417" s="220" t="s">
        <v>685</v>
      </c>
      <c r="D417" s="220" t="s">
        <v>152</v>
      </c>
      <c r="E417" s="221" t="s">
        <v>686</v>
      </c>
      <c r="F417" s="222" t="s">
        <v>687</v>
      </c>
      <c r="G417" s="223" t="s">
        <v>155</v>
      </c>
      <c r="H417" s="224">
        <v>150</v>
      </c>
      <c r="I417" s="225"/>
      <c r="J417" s="226">
        <f>ROUND(I417*H417,2)</f>
        <v>0</v>
      </c>
      <c r="K417" s="222" t="s">
        <v>225</v>
      </c>
      <c r="L417" s="71"/>
      <c r="M417" s="227" t="s">
        <v>21</v>
      </c>
      <c r="N417" s="228" t="s">
        <v>43</v>
      </c>
      <c r="O417" s="46"/>
      <c r="P417" s="229">
        <f>O417*H417</f>
        <v>0</v>
      </c>
      <c r="Q417" s="229">
        <v>4.0000000000000003E-05</v>
      </c>
      <c r="R417" s="229">
        <f>Q417*H417</f>
        <v>0.0060000000000000001</v>
      </c>
      <c r="S417" s="229">
        <v>0</v>
      </c>
      <c r="T417" s="230">
        <f>S417*H417</f>
        <v>0</v>
      </c>
      <c r="AR417" s="23" t="s">
        <v>157</v>
      </c>
      <c r="AT417" s="23" t="s">
        <v>152</v>
      </c>
      <c r="AU417" s="23" t="s">
        <v>82</v>
      </c>
      <c r="AY417" s="23" t="s">
        <v>150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23" t="s">
        <v>80</v>
      </c>
      <c r="BK417" s="231">
        <f>ROUND(I417*H417,2)</f>
        <v>0</v>
      </c>
      <c r="BL417" s="23" t="s">
        <v>157</v>
      </c>
      <c r="BM417" s="23" t="s">
        <v>688</v>
      </c>
    </row>
    <row r="418" s="11" customFormat="1">
      <c r="B418" s="232"/>
      <c r="C418" s="233"/>
      <c r="D418" s="234" t="s">
        <v>159</v>
      </c>
      <c r="E418" s="235" t="s">
        <v>21</v>
      </c>
      <c r="F418" s="236" t="s">
        <v>689</v>
      </c>
      <c r="G418" s="233"/>
      <c r="H418" s="237">
        <v>150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AT418" s="243" t="s">
        <v>159</v>
      </c>
      <c r="AU418" s="243" t="s">
        <v>82</v>
      </c>
      <c r="AV418" s="11" t="s">
        <v>82</v>
      </c>
      <c r="AW418" s="11" t="s">
        <v>35</v>
      </c>
      <c r="AX418" s="11" t="s">
        <v>80</v>
      </c>
      <c r="AY418" s="243" t="s">
        <v>150</v>
      </c>
    </row>
    <row r="419" s="1" customFormat="1" ht="38.25" customHeight="1">
      <c r="B419" s="45"/>
      <c r="C419" s="220" t="s">
        <v>690</v>
      </c>
      <c r="D419" s="220" t="s">
        <v>152</v>
      </c>
      <c r="E419" s="221" t="s">
        <v>691</v>
      </c>
      <c r="F419" s="222" t="s">
        <v>692</v>
      </c>
      <c r="G419" s="223" t="s">
        <v>259</v>
      </c>
      <c r="H419" s="224">
        <v>24.68</v>
      </c>
      <c r="I419" s="225"/>
      <c r="J419" s="226">
        <f>ROUND(I419*H419,2)</f>
        <v>0</v>
      </c>
      <c r="K419" s="222" t="s">
        <v>156</v>
      </c>
      <c r="L419" s="71"/>
      <c r="M419" s="227" t="s">
        <v>21</v>
      </c>
      <c r="N419" s="228" t="s">
        <v>43</v>
      </c>
      <c r="O419" s="46"/>
      <c r="P419" s="229">
        <f>O419*H419</f>
        <v>0</v>
      </c>
      <c r="Q419" s="229">
        <v>0</v>
      </c>
      <c r="R419" s="229">
        <f>Q419*H419</f>
        <v>0</v>
      </c>
      <c r="S419" s="229">
        <v>0.25</v>
      </c>
      <c r="T419" s="230">
        <f>S419*H419</f>
        <v>6.1699999999999999</v>
      </c>
      <c r="AR419" s="23" t="s">
        <v>157</v>
      </c>
      <c r="AT419" s="23" t="s">
        <v>152</v>
      </c>
      <c r="AU419" s="23" t="s">
        <v>82</v>
      </c>
      <c r="AY419" s="23" t="s">
        <v>150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23" t="s">
        <v>80</v>
      </c>
      <c r="BK419" s="231">
        <f>ROUND(I419*H419,2)</f>
        <v>0</v>
      </c>
      <c r="BL419" s="23" t="s">
        <v>157</v>
      </c>
      <c r="BM419" s="23" t="s">
        <v>693</v>
      </c>
    </row>
    <row r="420" s="11" customFormat="1">
      <c r="B420" s="232"/>
      <c r="C420" s="233"/>
      <c r="D420" s="234" t="s">
        <v>159</v>
      </c>
      <c r="E420" s="235" t="s">
        <v>21</v>
      </c>
      <c r="F420" s="236" t="s">
        <v>694</v>
      </c>
      <c r="G420" s="233"/>
      <c r="H420" s="237">
        <v>24.68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AT420" s="243" t="s">
        <v>159</v>
      </c>
      <c r="AU420" s="243" t="s">
        <v>82</v>
      </c>
      <c r="AV420" s="11" t="s">
        <v>82</v>
      </c>
      <c r="AW420" s="11" t="s">
        <v>35</v>
      </c>
      <c r="AX420" s="11" t="s">
        <v>80</v>
      </c>
      <c r="AY420" s="243" t="s">
        <v>150</v>
      </c>
    </row>
    <row r="421" s="1" customFormat="1" ht="25.5" customHeight="1">
      <c r="B421" s="45"/>
      <c r="C421" s="220" t="s">
        <v>695</v>
      </c>
      <c r="D421" s="220" t="s">
        <v>152</v>
      </c>
      <c r="E421" s="221" t="s">
        <v>696</v>
      </c>
      <c r="F421" s="222" t="s">
        <v>697</v>
      </c>
      <c r="G421" s="223" t="s">
        <v>259</v>
      </c>
      <c r="H421" s="224">
        <v>3.75</v>
      </c>
      <c r="I421" s="225"/>
      <c r="J421" s="226">
        <f>ROUND(I421*H421,2)</f>
        <v>0</v>
      </c>
      <c r="K421" s="222" t="s">
        <v>156</v>
      </c>
      <c r="L421" s="71"/>
      <c r="M421" s="227" t="s">
        <v>21</v>
      </c>
      <c r="N421" s="228" t="s">
        <v>43</v>
      </c>
      <c r="O421" s="46"/>
      <c r="P421" s="229">
        <f>O421*H421</f>
        <v>0</v>
      </c>
      <c r="Q421" s="229">
        <v>0</v>
      </c>
      <c r="R421" s="229">
        <f>Q421*H421</f>
        <v>0</v>
      </c>
      <c r="S421" s="229">
        <v>0.0070000000000000001</v>
      </c>
      <c r="T421" s="230">
        <f>S421*H421</f>
        <v>0.026249999999999999</v>
      </c>
      <c r="AR421" s="23" t="s">
        <v>157</v>
      </c>
      <c r="AT421" s="23" t="s">
        <v>152</v>
      </c>
      <c r="AU421" s="23" t="s">
        <v>82</v>
      </c>
      <c r="AY421" s="23" t="s">
        <v>150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23" t="s">
        <v>80</v>
      </c>
      <c r="BK421" s="231">
        <f>ROUND(I421*H421,2)</f>
        <v>0</v>
      </c>
      <c r="BL421" s="23" t="s">
        <v>157</v>
      </c>
      <c r="BM421" s="23" t="s">
        <v>698</v>
      </c>
    </row>
    <row r="422" s="1" customFormat="1" ht="38.25" customHeight="1">
      <c r="B422" s="45"/>
      <c r="C422" s="220" t="s">
        <v>699</v>
      </c>
      <c r="D422" s="220" t="s">
        <v>152</v>
      </c>
      <c r="E422" s="221" t="s">
        <v>700</v>
      </c>
      <c r="F422" s="222" t="s">
        <v>701</v>
      </c>
      <c r="G422" s="223" t="s">
        <v>259</v>
      </c>
      <c r="H422" s="224">
        <v>3.75</v>
      </c>
      <c r="I422" s="225"/>
      <c r="J422" s="226">
        <f>ROUND(I422*H422,2)</f>
        <v>0</v>
      </c>
      <c r="K422" s="222" t="s">
        <v>156</v>
      </c>
      <c r="L422" s="71"/>
      <c r="M422" s="227" t="s">
        <v>21</v>
      </c>
      <c r="N422" s="228" t="s">
        <v>43</v>
      </c>
      <c r="O422" s="46"/>
      <c r="P422" s="229">
        <f>O422*H422</f>
        <v>0</v>
      </c>
      <c r="Q422" s="229">
        <v>0</v>
      </c>
      <c r="R422" s="229">
        <f>Q422*H422</f>
        <v>0</v>
      </c>
      <c r="S422" s="229">
        <v>0.0080000000000000002</v>
      </c>
      <c r="T422" s="230">
        <f>S422*H422</f>
        <v>0.029999999999999999</v>
      </c>
      <c r="AR422" s="23" t="s">
        <v>157</v>
      </c>
      <c r="AT422" s="23" t="s">
        <v>152</v>
      </c>
      <c r="AU422" s="23" t="s">
        <v>82</v>
      </c>
      <c r="AY422" s="23" t="s">
        <v>150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23" t="s">
        <v>80</v>
      </c>
      <c r="BK422" s="231">
        <f>ROUND(I422*H422,2)</f>
        <v>0</v>
      </c>
      <c r="BL422" s="23" t="s">
        <v>157</v>
      </c>
      <c r="BM422" s="23" t="s">
        <v>702</v>
      </c>
    </row>
    <row r="423" s="10" customFormat="1" ht="29.88" customHeight="1">
      <c r="B423" s="204"/>
      <c r="C423" s="205"/>
      <c r="D423" s="206" t="s">
        <v>71</v>
      </c>
      <c r="E423" s="218" t="s">
        <v>703</v>
      </c>
      <c r="F423" s="218" t="s">
        <v>704</v>
      </c>
      <c r="G423" s="205"/>
      <c r="H423" s="205"/>
      <c r="I423" s="208"/>
      <c r="J423" s="219">
        <f>BK423</f>
        <v>0</v>
      </c>
      <c r="K423" s="205"/>
      <c r="L423" s="210"/>
      <c r="M423" s="211"/>
      <c r="N423" s="212"/>
      <c r="O423" s="212"/>
      <c r="P423" s="213">
        <f>SUM(P424:P428)</f>
        <v>0</v>
      </c>
      <c r="Q423" s="212"/>
      <c r="R423" s="213">
        <f>SUM(R424:R428)</f>
        <v>0</v>
      </c>
      <c r="S423" s="212"/>
      <c r="T423" s="214">
        <f>SUM(T424:T428)</f>
        <v>0</v>
      </c>
      <c r="AR423" s="215" t="s">
        <v>80</v>
      </c>
      <c r="AT423" s="216" t="s">
        <v>71</v>
      </c>
      <c r="AU423" s="216" t="s">
        <v>80</v>
      </c>
      <c r="AY423" s="215" t="s">
        <v>150</v>
      </c>
      <c r="BK423" s="217">
        <f>SUM(BK424:BK428)</f>
        <v>0</v>
      </c>
    </row>
    <row r="424" s="1" customFormat="1" ht="38.25" customHeight="1">
      <c r="B424" s="45"/>
      <c r="C424" s="220" t="s">
        <v>705</v>
      </c>
      <c r="D424" s="220" t="s">
        <v>152</v>
      </c>
      <c r="E424" s="221" t="s">
        <v>706</v>
      </c>
      <c r="F424" s="222" t="s">
        <v>707</v>
      </c>
      <c r="G424" s="223" t="s">
        <v>224</v>
      </c>
      <c r="H424" s="224">
        <v>22.234000000000002</v>
      </c>
      <c r="I424" s="225"/>
      <c r="J424" s="226">
        <f>ROUND(I424*H424,2)</f>
        <v>0</v>
      </c>
      <c r="K424" s="222" t="s">
        <v>156</v>
      </c>
      <c r="L424" s="71"/>
      <c r="M424" s="227" t="s">
        <v>21</v>
      </c>
      <c r="N424" s="228" t="s">
        <v>43</v>
      </c>
      <c r="O424" s="46"/>
      <c r="P424" s="229">
        <f>O424*H424</f>
        <v>0</v>
      </c>
      <c r="Q424" s="229">
        <v>0</v>
      </c>
      <c r="R424" s="229">
        <f>Q424*H424</f>
        <v>0</v>
      </c>
      <c r="S424" s="229">
        <v>0</v>
      </c>
      <c r="T424" s="230">
        <f>S424*H424</f>
        <v>0</v>
      </c>
      <c r="AR424" s="23" t="s">
        <v>157</v>
      </c>
      <c r="AT424" s="23" t="s">
        <v>152</v>
      </c>
      <c r="AU424" s="23" t="s">
        <v>82</v>
      </c>
      <c r="AY424" s="23" t="s">
        <v>150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23" t="s">
        <v>80</v>
      </c>
      <c r="BK424" s="231">
        <f>ROUND(I424*H424,2)</f>
        <v>0</v>
      </c>
      <c r="BL424" s="23" t="s">
        <v>157</v>
      </c>
      <c r="BM424" s="23" t="s">
        <v>708</v>
      </c>
    </row>
    <row r="425" s="1" customFormat="1" ht="25.5" customHeight="1">
      <c r="B425" s="45"/>
      <c r="C425" s="220" t="s">
        <v>709</v>
      </c>
      <c r="D425" s="220" t="s">
        <v>152</v>
      </c>
      <c r="E425" s="221" t="s">
        <v>710</v>
      </c>
      <c r="F425" s="222" t="s">
        <v>711</v>
      </c>
      <c r="G425" s="223" t="s">
        <v>224</v>
      </c>
      <c r="H425" s="224">
        <v>22.234000000000002</v>
      </c>
      <c r="I425" s="225"/>
      <c r="J425" s="226">
        <f>ROUND(I425*H425,2)</f>
        <v>0</v>
      </c>
      <c r="K425" s="222" t="s">
        <v>156</v>
      </c>
      <c r="L425" s="71"/>
      <c r="M425" s="227" t="s">
        <v>21</v>
      </c>
      <c r="N425" s="228" t="s">
        <v>43</v>
      </c>
      <c r="O425" s="46"/>
      <c r="P425" s="229">
        <f>O425*H425</f>
        <v>0</v>
      </c>
      <c r="Q425" s="229">
        <v>0</v>
      </c>
      <c r="R425" s="229">
        <f>Q425*H425</f>
        <v>0</v>
      </c>
      <c r="S425" s="229">
        <v>0</v>
      </c>
      <c r="T425" s="230">
        <f>S425*H425</f>
        <v>0</v>
      </c>
      <c r="AR425" s="23" t="s">
        <v>157</v>
      </c>
      <c r="AT425" s="23" t="s">
        <v>152</v>
      </c>
      <c r="AU425" s="23" t="s">
        <v>82</v>
      </c>
      <c r="AY425" s="23" t="s">
        <v>150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23" t="s">
        <v>80</v>
      </c>
      <c r="BK425" s="231">
        <f>ROUND(I425*H425,2)</f>
        <v>0</v>
      </c>
      <c r="BL425" s="23" t="s">
        <v>157</v>
      </c>
      <c r="BM425" s="23" t="s">
        <v>712</v>
      </c>
    </row>
    <row r="426" s="1" customFormat="1" ht="25.5" customHeight="1">
      <c r="B426" s="45"/>
      <c r="C426" s="220" t="s">
        <v>713</v>
      </c>
      <c r="D426" s="220" t="s">
        <v>152</v>
      </c>
      <c r="E426" s="221" t="s">
        <v>714</v>
      </c>
      <c r="F426" s="222" t="s">
        <v>715</v>
      </c>
      <c r="G426" s="223" t="s">
        <v>224</v>
      </c>
      <c r="H426" s="224">
        <v>422.44600000000003</v>
      </c>
      <c r="I426" s="225"/>
      <c r="J426" s="226">
        <f>ROUND(I426*H426,2)</f>
        <v>0</v>
      </c>
      <c r="K426" s="222" t="s">
        <v>156</v>
      </c>
      <c r="L426" s="71"/>
      <c r="M426" s="227" t="s">
        <v>21</v>
      </c>
      <c r="N426" s="228" t="s">
        <v>43</v>
      </c>
      <c r="O426" s="46"/>
      <c r="P426" s="229">
        <f>O426*H426</f>
        <v>0</v>
      </c>
      <c r="Q426" s="229">
        <v>0</v>
      </c>
      <c r="R426" s="229">
        <f>Q426*H426</f>
        <v>0</v>
      </c>
      <c r="S426" s="229">
        <v>0</v>
      </c>
      <c r="T426" s="230">
        <f>S426*H426</f>
        <v>0</v>
      </c>
      <c r="AR426" s="23" t="s">
        <v>157</v>
      </c>
      <c r="AT426" s="23" t="s">
        <v>152</v>
      </c>
      <c r="AU426" s="23" t="s">
        <v>82</v>
      </c>
      <c r="AY426" s="23" t="s">
        <v>150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23" t="s">
        <v>80</v>
      </c>
      <c r="BK426" s="231">
        <f>ROUND(I426*H426,2)</f>
        <v>0</v>
      </c>
      <c r="BL426" s="23" t="s">
        <v>157</v>
      </c>
      <c r="BM426" s="23" t="s">
        <v>716</v>
      </c>
    </row>
    <row r="427" s="11" customFormat="1">
      <c r="B427" s="232"/>
      <c r="C427" s="233"/>
      <c r="D427" s="234" t="s">
        <v>159</v>
      </c>
      <c r="E427" s="233"/>
      <c r="F427" s="236" t="s">
        <v>717</v>
      </c>
      <c r="G427" s="233"/>
      <c r="H427" s="237">
        <v>422.44600000000003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AT427" s="243" t="s">
        <v>159</v>
      </c>
      <c r="AU427" s="243" t="s">
        <v>82</v>
      </c>
      <c r="AV427" s="11" t="s">
        <v>82</v>
      </c>
      <c r="AW427" s="11" t="s">
        <v>6</v>
      </c>
      <c r="AX427" s="11" t="s">
        <v>80</v>
      </c>
      <c r="AY427" s="243" t="s">
        <v>150</v>
      </c>
    </row>
    <row r="428" s="1" customFormat="1" ht="38.25" customHeight="1">
      <c r="B428" s="45"/>
      <c r="C428" s="220" t="s">
        <v>718</v>
      </c>
      <c r="D428" s="220" t="s">
        <v>152</v>
      </c>
      <c r="E428" s="221" t="s">
        <v>719</v>
      </c>
      <c r="F428" s="222" t="s">
        <v>720</v>
      </c>
      <c r="G428" s="223" t="s">
        <v>224</v>
      </c>
      <c r="H428" s="224">
        <v>22.234000000000002</v>
      </c>
      <c r="I428" s="225"/>
      <c r="J428" s="226">
        <f>ROUND(I428*H428,2)</f>
        <v>0</v>
      </c>
      <c r="K428" s="222" t="s">
        <v>156</v>
      </c>
      <c r="L428" s="71"/>
      <c r="M428" s="227" t="s">
        <v>21</v>
      </c>
      <c r="N428" s="228" t="s">
        <v>43</v>
      </c>
      <c r="O428" s="46"/>
      <c r="P428" s="229">
        <f>O428*H428</f>
        <v>0</v>
      </c>
      <c r="Q428" s="229">
        <v>0</v>
      </c>
      <c r="R428" s="229">
        <f>Q428*H428</f>
        <v>0</v>
      </c>
      <c r="S428" s="229">
        <v>0</v>
      </c>
      <c r="T428" s="230">
        <f>S428*H428</f>
        <v>0</v>
      </c>
      <c r="AR428" s="23" t="s">
        <v>157</v>
      </c>
      <c r="AT428" s="23" t="s">
        <v>152</v>
      </c>
      <c r="AU428" s="23" t="s">
        <v>82</v>
      </c>
      <c r="AY428" s="23" t="s">
        <v>150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23" t="s">
        <v>80</v>
      </c>
      <c r="BK428" s="231">
        <f>ROUND(I428*H428,2)</f>
        <v>0</v>
      </c>
      <c r="BL428" s="23" t="s">
        <v>157</v>
      </c>
      <c r="BM428" s="23" t="s">
        <v>721</v>
      </c>
    </row>
    <row r="429" s="10" customFormat="1" ht="29.88" customHeight="1">
      <c r="B429" s="204"/>
      <c r="C429" s="205"/>
      <c r="D429" s="206" t="s">
        <v>71</v>
      </c>
      <c r="E429" s="218" t="s">
        <v>722</v>
      </c>
      <c r="F429" s="218" t="s">
        <v>723</v>
      </c>
      <c r="G429" s="205"/>
      <c r="H429" s="205"/>
      <c r="I429" s="208"/>
      <c r="J429" s="219">
        <f>BK429</f>
        <v>0</v>
      </c>
      <c r="K429" s="205"/>
      <c r="L429" s="210"/>
      <c r="M429" s="211"/>
      <c r="N429" s="212"/>
      <c r="O429" s="212"/>
      <c r="P429" s="213">
        <f>P430</f>
        <v>0</v>
      </c>
      <c r="Q429" s="212"/>
      <c r="R429" s="213">
        <f>R430</f>
        <v>0</v>
      </c>
      <c r="S429" s="212"/>
      <c r="T429" s="214">
        <f>T430</f>
        <v>0</v>
      </c>
      <c r="AR429" s="215" t="s">
        <v>80</v>
      </c>
      <c r="AT429" s="216" t="s">
        <v>71</v>
      </c>
      <c r="AU429" s="216" t="s">
        <v>80</v>
      </c>
      <c r="AY429" s="215" t="s">
        <v>150</v>
      </c>
      <c r="BK429" s="217">
        <f>BK430</f>
        <v>0</v>
      </c>
    </row>
    <row r="430" s="1" customFormat="1" ht="38.25" customHeight="1">
      <c r="B430" s="45"/>
      <c r="C430" s="220" t="s">
        <v>724</v>
      </c>
      <c r="D430" s="220" t="s">
        <v>152</v>
      </c>
      <c r="E430" s="221" t="s">
        <v>725</v>
      </c>
      <c r="F430" s="222" t="s">
        <v>726</v>
      </c>
      <c r="G430" s="223" t="s">
        <v>224</v>
      </c>
      <c r="H430" s="224">
        <v>506.02800000000002</v>
      </c>
      <c r="I430" s="225"/>
      <c r="J430" s="226">
        <f>ROUND(I430*H430,2)</f>
        <v>0</v>
      </c>
      <c r="K430" s="222" t="s">
        <v>156</v>
      </c>
      <c r="L430" s="71"/>
      <c r="M430" s="227" t="s">
        <v>21</v>
      </c>
      <c r="N430" s="228" t="s">
        <v>43</v>
      </c>
      <c r="O430" s="46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AR430" s="23" t="s">
        <v>157</v>
      </c>
      <c r="AT430" s="23" t="s">
        <v>152</v>
      </c>
      <c r="AU430" s="23" t="s">
        <v>82</v>
      </c>
      <c r="AY430" s="23" t="s">
        <v>150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23" t="s">
        <v>80</v>
      </c>
      <c r="BK430" s="231">
        <f>ROUND(I430*H430,2)</f>
        <v>0</v>
      </c>
      <c r="BL430" s="23" t="s">
        <v>157</v>
      </c>
      <c r="BM430" s="23" t="s">
        <v>727</v>
      </c>
    </row>
    <row r="431" s="10" customFormat="1" ht="37.44" customHeight="1">
      <c r="B431" s="204"/>
      <c r="C431" s="205"/>
      <c r="D431" s="206" t="s">
        <v>71</v>
      </c>
      <c r="E431" s="207" t="s">
        <v>728</v>
      </c>
      <c r="F431" s="207" t="s">
        <v>729</v>
      </c>
      <c r="G431" s="205"/>
      <c r="H431" s="205"/>
      <c r="I431" s="208"/>
      <c r="J431" s="209">
        <f>BK431</f>
        <v>0</v>
      </c>
      <c r="K431" s="205"/>
      <c r="L431" s="210"/>
      <c r="M431" s="211"/>
      <c r="N431" s="212"/>
      <c r="O431" s="212"/>
      <c r="P431" s="213">
        <f>P432+P469+P477+P480+P515+P524+P563+P584+P589+P596+P609</f>
        <v>0</v>
      </c>
      <c r="Q431" s="212"/>
      <c r="R431" s="213">
        <f>R432+R469+R477+R480+R515+R524+R563+R584+R589+R596+R609</f>
        <v>17.478154060000001</v>
      </c>
      <c r="S431" s="212"/>
      <c r="T431" s="214">
        <f>T432+T469+T477+T480+T515+T524+T563+T584+T589+T596+T609</f>
        <v>0</v>
      </c>
      <c r="AR431" s="215" t="s">
        <v>80</v>
      </c>
      <c r="AT431" s="216" t="s">
        <v>71</v>
      </c>
      <c r="AU431" s="216" t="s">
        <v>72</v>
      </c>
      <c r="AY431" s="215" t="s">
        <v>150</v>
      </c>
      <c r="BK431" s="217">
        <f>BK432+BK469+BK477+BK480+BK515+BK524+BK563+BK584+BK589+BK596+BK609</f>
        <v>0</v>
      </c>
    </row>
    <row r="432" s="10" customFormat="1" ht="19.92" customHeight="1">
      <c r="B432" s="204"/>
      <c r="C432" s="205"/>
      <c r="D432" s="206" t="s">
        <v>71</v>
      </c>
      <c r="E432" s="218" t="s">
        <v>730</v>
      </c>
      <c r="F432" s="218" t="s">
        <v>731</v>
      </c>
      <c r="G432" s="205"/>
      <c r="H432" s="205"/>
      <c r="I432" s="208"/>
      <c r="J432" s="219">
        <f>BK432</f>
        <v>0</v>
      </c>
      <c r="K432" s="205"/>
      <c r="L432" s="210"/>
      <c r="M432" s="211"/>
      <c r="N432" s="212"/>
      <c r="O432" s="212"/>
      <c r="P432" s="213">
        <f>SUM(P433:P468)</f>
        <v>0</v>
      </c>
      <c r="Q432" s="212"/>
      <c r="R432" s="213">
        <f>SUM(R433:R468)</f>
        <v>2.5928029999999995</v>
      </c>
      <c r="S432" s="212"/>
      <c r="T432" s="214">
        <f>SUM(T433:T468)</f>
        <v>0</v>
      </c>
      <c r="AR432" s="215" t="s">
        <v>80</v>
      </c>
      <c r="AT432" s="216" t="s">
        <v>71</v>
      </c>
      <c r="AU432" s="216" t="s">
        <v>80</v>
      </c>
      <c r="AY432" s="215" t="s">
        <v>150</v>
      </c>
      <c r="BK432" s="217">
        <f>SUM(BK433:BK468)</f>
        <v>0</v>
      </c>
    </row>
    <row r="433" s="1" customFormat="1" ht="25.5" customHeight="1">
      <c r="B433" s="45"/>
      <c r="C433" s="220" t="s">
        <v>732</v>
      </c>
      <c r="D433" s="220" t="s">
        <v>152</v>
      </c>
      <c r="E433" s="221" t="s">
        <v>733</v>
      </c>
      <c r="F433" s="222" t="s">
        <v>734</v>
      </c>
      <c r="G433" s="223" t="s">
        <v>155</v>
      </c>
      <c r="H433" s="224">
        <v>136.249</v>
      </c>
      <c r="I433" s="225"/>
      <c r="J433" s="226">
        <f>ROUND(I433*H433,2)</f>
        <v>0</v>
      </c>
      <c r="K433" s="222" t="s">
        <v>156</v>
      </c>
      <c r="L433" s="71"/>
      <c r="M433" s="227" t="s">
        <v>21</v>
      </c>
      <c r="N433" s="228" t="s">
        <v>43</v>
      </c>
      <c r="O433" s="46"/>
      <c r="P433" s="229">
        <f>O433*H433</f>
        <v>0</v>
      </c>
      <c r="Q433" s="229">
        <v>0</v>
      </c>
      <c r="R433" s="229">
        <f>Q433*H433</f>
        <v>0</v>
      </c>
      <c r="S433" s="229">
        <v>0</v>
      </c>
      <c r="T433" s="230">
        <f>S433*H433</f>
        <v>0</v>
      </c>
      <c r="AR433" s="23" t="s">
        <v>157</v>
      </c>
      <c r="AT433" s="23" t="s">
        <v>152</v>
      </c>
      <c r="AU433" s="23" t="s">
        <v>82</v>
      </c>
      <c r="AY433" s="23" t="s">
        <v>150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23" t="s">
        <v>80</v>
      </c>
      <c r="BK433" s="231">
        <f>ROUND(I433*H433,2)</f>
        <v>0</v>
      </c>
      <c r="BL433" s="23" t="s">
        <v>157</v>
      </c>
      <c r="BM433" s="23" t="s">
        <v>735</v>
      </c>
    </row>
    <row r="434" s="12" customFormat="1">
      <c r="B434" s="244"/>
      <c r="C434" s="245"/>
      <c r="D434" s="234" t="s">
        <v>159</v>
      </c>
      <c r="E434" s="246" t="s">
        <v>21</v>
      </c>
      <c r="F434" s="247" t="s">
        <v>736</v>
      </c>
      <c r="G434" s="245"/>
      <c r="H434" s="246" t="s">
        <v>21</v>
      </c>
      <c r="I434" s="248"/>
      <c r="J434" s="245"/>
      <c r="K434" s="245"/>
      <c r="L434" s="249"/>
      <c r="M434" s="250"/>
      <c r="N434" s="251"/>
      <c r="O434" s="251"/>
      <c r="P434" s="251"/>
      <c r="Q434" s="251"/>
      <c r="R434" s="251"/>
      <c r="S434" s="251"/>
      <c r="T434" s="252"/>
      <c r="AT434" s="253" t="s">
        <v>159</v>
      </c>
      <c r="AU434" s="253" t="s">
        <v>82</v>
      </c>
      <c r="AV434" s="12" t="s">
        <v>80</v>
      </c>
      <c r="AW434" s="12" t="s">
        <v>35</v>
      </c>
      <c r="AX434" s="12" t="s">
        <v>72</v>
      </c>
      <c r="AY434" s="253" t="s">
        <v>150</v>
      </c>
    </row>
    <row r="435" s="11" customFormat="1">
      <c r="B435" s="232"/>
      <c r="C435" s="233"/>
      <c r="D435" s="234" t="s">
        <v>159</v>
      </c>
      <c r="E435" s="235" t="s">
        <v>21</v>
      </c>
      <c r="F435" s="236" t="s">
        <v>737</v>
      </c>
      <c r="G435" s="233"/>
      <c r="H435" s="237">
        <v>136.249</v>
      </c>
      <c r="I435" s="238"/>
      <c r="J435" s="233"/>
      <c r="K435" s="233"/>
      <c r="L435" s="239"/>
      <c r="M435" s="240"/>
      <c r="N435" s="241"/>
      <c r="O435" s="241"/>
      <c r="P435" s="241"/>
      <c r="Q435" s="241"/>
      <c r="R435" s="241"/>
      <c r="S435" s="241"/>
      <c r="T435" s="242"/>
      <c r="AT435" s="243" t="s">
        <v>159</v>
      </c>
      <c r="AU435" s="243" t="s">
        <v>82</v>
      </c>
      <c r="AV435" s="11" t="s">
        <v>82</v>
      </c>
      <c r="AW435" s="11" t="s">
        <v>35</v>
      </c>
      <c r="AX435" s="11" t="s">
        <v>80</v>
      </c>
      <c r="AY435" s="243" t="s">
        <v>150</v>
      </c>
    </row>
    <row r="436" s="1" customFormat="1" ht="25.5" customHeight="1">
      <c r="B436" s="45"/>
      <c r="C436" s="220" t="s">
        <v>738</v>
      </c>
      <c r="D436" s="220" t="s">
        <v>152</v>
      </c>
      <c r="E436" s="221" t="s">
        <v>739</v>
      </c>
      <c r="F436" s="222" t="s">
        <v>740</v>
      </c>
      <c r="G436" s="223" t="s">
        <v>155</v>
      </c>
      <c r="H436" s="224">
        <v>107.36</v>
      </c>
      <c r="I436" s="225"/>
      <c r="J436" s="226">
        <f>ROUND(I436*H436,2)</f>
        <v>0</v>
      </c>
      <c r="K436" s="222" t="s">
        <v>156</v>
      </c>
      <c r="L436" s="71"/>
      <c r="M436" s="227" t="s">
        <v>21</v>
      </c>
      <c r="N436" s="228" t="s">
        <v>43</v>
      </c>
      <c r="O436" s="46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AR436" s="23" t="s">
        <v>157</v>
      </c>
      <c r="AT436" s="23" t="s">
        <v>152</v>
      </c>
      <c r="AU436" s="23" t="s">
        <v>82</v>
      </c>
      <c r="AY436" s="23" t="s">
        <v>150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23" t="s">
        <v>80</v>
      </c>
      <c r="BK436" s="231">
        <f>ROUND(I436*H436,2)</f>
        <v>0</v>
      </c>
      <c r="BL436" s="23" t="s">
        <v>157</v>
      </c>
      <c r="BM436" s="23" t="s">
        <v>741</v>
      </c>
    </row>
    <row r="437" s="12" customFormat="1">
      <c r="B437" s="244"/>
      <c r="C437" s="245"/>
      <c r="D437" s="234" t="s">
        <v>159</v>
      </c>
      <c r="E437" s="246" t="s">
        <v>21</v>
      </c>
      <c r="F437" s="247" t="s">
        <v>736</v>
      </c>
      <c r="G437" s="245"/>
      <c r="H437" s="246" t="s">
        <v>21</v>
      </c>
      <c r="I437" s="248"/>
      <c r="J437" s="245"/>
      <c r="K437" s="245"/>
      <c r="L437" s="249"/>
      <c r="M437" s="250"/>
      <c r="N437" s="251"/>
      <c r="O437" s="251"/>
      <c r="P437" s="251"/>
      <c r="Q437" s="251"/>
      <c r="R437" s="251"/>
      <c r="S437" s="251"/>
      <c r="T437" s="252"/>
      <c r="AT437" s="253" t="s">
        <v>159</v>
      </c>
      <c r="AU437" s="253" t="s">
        <v>82</v>
      </c>
      <c r="AV437" s="12" t="s">
        <v>80</v>
      </c>
      <c r="AW437" s="12" t="s">
        <v>35</v>
      </c>
      <c r="AX437" s="12" t="s">
        <v>72</v>
      </c>
      <c r="AY437" s="253" t="s">
        <v>150</v>
      </c>
    </row>
    <row r="438" s="11" customFormat="1">
      <c r="B438" s="232"/>
      <c r="C438" s="233"/>
      <c r="D438" s="234" t="s">
        <v>159</v>
      </c>
      <c r="E438" s="235" t="s">
        <v>21</v>
      </c>
      <c r="F438" s="236" t="s">
        <v>742</v>
      </c>
      <c r="G438" s="233"/>
      <c r="H438" s="237">
        <v>95.719999999999999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AT438" s="243" t="s">
        <v>159</v>
      </c>
      <c r="AU438" s="243" t="s">
        <v>82</v>
      </c>
      <c r="AV438" s="11" t="s">
        <v>82</v>
      </c>
      <c r="AW438" s="11" t="s">
        <v>35</v>
      </c>
      <c r="AX438" s="11" t="s">
        <v>72</v>
      </c>
      <c r="AY438" s="243" t="s">
        <v>150</v>
      </c>
    </row>
    <row r="439" s="11" customFormat="1">
      <c r="B439" s="232"/>
      <c r="C439" s="233"/>
      <c r="D439" s="234" t="s">
        <v>159</v>
      </c>
      <c r="E439" s="235" t="s">
        <v>21</v>
      </c>
      <c r="F439" s="236" t="s">
        <v>743</v>
      </c>
      <c r="G439" s="233"/>
      <c r="H439" s="237">
        <v>11.640000000000001</v>
      </c>
      <c r="I439" s="238"/>
      <c r="J439" s="233"/>
      <c r="K439" s="233"/>
      <c r="L439" s="239"/>
      <c r="M439" s="240"/>
      <c r="N439" s="241"/>
      <c r="O439" s="241"/>
      <c r="P439" s="241"/>
      <c r="Q439" s="241"/>
      <c r="R439" s="241"/>
      <c r="S439" s="241"/>
      <c r="T439" s="242"/>
      <c r="AT439" s="243" t="s">
        <v>159</v>
      </c>
      <c r="AU439" s="243" t="s">
        <v>82</v>
      </c>
      <c r="AV439" s="11" t="s">
        <v>82</v>
      </c>
      <c r="AW439" s="11" t="s">
        <v>35</v>
      </c>
      <c r="AX439" s="11" t="s">
        <v>72</v>
      </c>
      <c r="AY439" s="243" t="s">
        <v>150</v>
      </c>
    </row>
    <row r="440" s="13" customFormat="1">
      <c r="B440" s="254"/>
      <c r="C440" s="255"/>
      <c r="D440" s="234" t="s">
        <v>159</v>
      </c>
      <c r="E440" s="256" t="s">
        <v>21</v>
      </c>
      <c r="F440" s="257" t="s">
        <v>180</v>
      </c>
      <c r="G440" s="255"/>
      <c r="H440" s="258">
        <v>107.36</v>
      </c>
      <c r="I440" s="259"/>
      <c r="J440" s="255"/>
      <c r="K440" s="255"/>
      <c r="L440" s="260"/>
      <c r="M440" s="261"/>
      <c r="N440" s="262"/>
      <c r="O440" s="262"/>
      <c r="P440" s="262"/>
      <c r="Q440" s="262"/>
      <c r="R440" s="262"/>
      <c r="S440" s="262"/>
      <c r="T440" s="263"/>
      <c r="AT440" s="264" t="s">
        <v>159</v>
      </c>
      <c r="AU440" s="264" t="s">
        <v>82</v>
      </c>
      <c r="AV440" s="13" t="s">
        <v>164</v>
      </c>
      <c r="AW440" s="13" t="s">
        <v>35</v>
      </c>
      <c r="AX440" s="13" t="s">
        <v>80</v>
      </c>
      <c r="AY440" s="264" t="s">
        <v>150</v>
      </c>
    </row>
    <row r="441" s="1" customFormat="1" ht="16.5" customHeight="1">
      <c r="B441" s="45"/>
      <c r="C441" s="265" t="s">
        <v>744</v>
      </c>
      <c r="D441" s="265" t="s">
        <v>240</v>
      </c>
      <c r="E441" s="266" t="s">
        <v>745</v>
      </c>
      <c r="F441" s="267" t="s">
        <v>746</v>
      </c>
      <c r="G441" s="268" t="s">
        <v>224</v>
      </c>
      <c r="H441" s="269">
        <v>0.085000000000000006</v>
      </c>
      <c r="I441" s="270"/>
      <c r="J441" s="271">
        <f>ROUND(I441*H441,2)</f>
        <v>0</v>
      </c>
      <c r="K441" s="267" t="s">
        <v>156</v>
      </c>
      <c r="L441" s="272"/>
      <c r="M441" s="273" t="s">
        <v>21</v>
      </c>
      <c r="N441" s="274" t="s">
        <v>43</v>
      </c>
      <c r="O441" s="46"/>
      <c r="P441" s="229">
        <f>O441*H441</f>
        <v>0</v>
      </c>
      <c r="Q441" s="229">
        <v>1</v>
      </c>
      <c r="R441" s="229">
        <f>Q441*H441</f>
        <v>0.085000000000000006</v>
      </c>
      <c r="S441" s="229">
        <v>0</v>
      </c>
      <c r="T441" s="230">
        <f>S441*H441</f>
        <v>0</v>
      </c>
      <c r="AR441" s="23" t="s">
        <v>190</v>
      </c>
      <c r="AT441" s="23" t="s">
        <v>240</v>
      </c>
      <c r="AU441" s="23" t="s">
        <v>82</v>
      </c>
      <c r="AY441" s="23" t="s">
        <v>150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23" t="s">
        <v>80</v>
      </c>
      <c r="BK441" s="231">
        <f>ROUND(I441*H441,2)</f>
        <v>0</v>
      </c>
      <c r="BL441" s="23" t="s">
        <v>157</v>
      </c>
      <c r="BM441" s="23" t="s">
        <v>747</v>
      </c>
    </row>
    <row r="442" s="11" customFormat="1">
      <c r="B442" s="232"/>
      <c r="C442" s="233"/>
      <c r="D442" s="234" t="s">
        <v>159</v>
      </c>
      <c r="E442" s="235" t="s">
        <v>21</v>
      </c>
      <c r="F442" s="236" t="s">
        <v>748</v>
      </c>
      <c r="G442" s="233"/>
      <c r="H442" s="237">
        <v>0.085000000000000006</v>
      </c>
      <c r="I442" s="238"/>
      <c r="J442" s="233"/>
      <c r="K442" s="233"/>
      <c r="L442" s="239"/>
      <c r="M442" s="240"/>
      <c r="N442" s="241"/>
      <c r="O442" s="241"/>
      <c r="P442" s="241"/>
      <c r="Q442" s="241"/>
      <c r="R442" s="241"/>
      <c r="S442" s="241"/>
      <c r="T442" s="242"/>
      <c r="AT442" s="243" t="s">
        <v>159</v>
      </c>
      <c r="AU442" s="243" t="s">
        <v>82</v>
      </c>
      <c r="AV442" s="11" t="s">
        <v>82</v>
      </c>
      <c r="AW442" s="11" t="s">
        <v>35</v>
      </c>
      <c r="AX442" s="11" t="s">
        <v>80</v>
      </c>
      <c r="AY442" s="243" t="s">
        <v>150</v>
      </c>
    </row>
    <row r="443" s="1" customFormat="1" ht="25.5" customHeight="1">
      <c r="B443" s="45"/>
      <c r="C443" s="220" t="s">
        <v>749</v>
      </c>
      <c r="D443" s="220" t="s">
        <v>152</v>
      </c>
      <c r="E443" s="221" t="s">
        <v>750</v>
      </c>
      <c r="F443" s="222" t="s">
        <v>751</v>
      </c>
      <c r="G443" s="223" t="s">
        <v>155</v>
      </c>
      <c r="H443" s="224">
        <v>272.49799999999999</v>
      </c>
      <c r="I443" s="225"/>
      <c r="J443" s="226">
        <f>ROUND(I443*H443,2)</f>
        <v>0</v>
      </c>
      <c r="K443" s="222" t="s">
        <v>156</v>
      </c>
      <c r="L443" s="71"/>
      <c r="M443" s="227" t="s">
        <v>21</v>
      </c>
      <c r="N443" s="228" t="s">
        <v>43</v>
      </c>
      <c r="O443" s="46"/>
      <c r="P443" s="229">
        <f>O443*H443</f>
        <v>0</v>
      </c>
      <c r="Q443" s="229">
        <v>0.00040000000000000002</v>
      </c>
      <c r="R443" s="229">
        <f>Q443*H443</f>
        <v>0.1089992</v>
      </c>
      <c r="S443" s="229">
        <v>0</v>
      </c>
      <c r="T443" s="230">
        <f>S443*H443</f>
        <v>0</v>
      </c>
      <c r="AR443" s="23" t="s">
        <v>157</v>
      </c>
      <c r="AT443" s="23" t="s">
        <v>152</v>
      </c>
      <c r="AU443" s="23" t="s">
        <v>82</v>
      </c>
      <c r="AY443" s="23" t="s">
        <v>150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23" t="s">
        <v>80</v>
      </c>
      <c r="BK443" s="231">
        <f>ROUND(I443*H443,2)</f>
        <v>0</v>
      </c>
      <c r="BL443" s="23" t="s">
        <v>157</v>
      </c>
      <c r="BM443" s="23" t="s">
        <v>752</v>
      </c>
    </row>
    <row r="444" s="12" customFormat="1">
      <c r="B444" s="244"/>
      <c r="C444" s="245"/>
      <c r="D444" s="234" t="s">
        <v>159</v>
      </c>
      <c r="E444" s="246" t="s">
        <v>21</v>
      </c>
      <c r="F444" s="247" t="s">
        <v>736</v>
      </c>
      <c r="G444" s="245"/>
      <c r="H444" s="246" t="s">
        <v>21</v>
      </c>
      <c r="I444" s="248"/>
      <c r="J444" s="245"/>
      <c r="K444" s="245"/>
      <c r="L444" s="249"/>
      <c r="M444" s="250"/>
      <c r="N444" s="251"/>
      <c r="O444" s="251"/>
      <c r="P444" s="251"/>
      <c r="Q444" s="251"/>
      <c r="R444" s="251"/>
      <c r="S444" s="251"/>
      <c r="T444" s="252"/>
      <c r="AT444" s="253" t="s">
        <v>159</v>
      </c>
      <c r="AU444" s="253" t="s">
        <v>82</v>
      </c>
      <c r="AV444" s="12" t="s">
        <v>80</v>
      </c>
      <c r="AW444" s="12" t="s">
        <v>35</v>
      </c>
      <c r="AX444" s="12" t="s">
        <v>72</v>
      </c>
      <c r="AY444" s="253" t="s">
        <v>150</v>
      </c>
    </row>
    <row r="445" s="11" customFormat="1">
      <c r="B445" s="232"/>
      <c r="C445" s="233"/>
      <c r="D445" s="234" t="s">
        <v>159</v>
      </c>
      <c r="E445" s="235" t="s">
        <v>21</v>
      </c>
      <c r="F445" s="236" t="s">
        <v>753</v>
      </c>
      <c r="G445" s="233"/>
      <c r="H445" s="237">
        <v>272.49799999999999</v>
      </c>
      <c r="I445" s="238"/>
      <c r="J445" s="233"/>
      <c r="K445" s="233"/>
      <c r="L445" s="239"/>
      <c r="M445" s="240"/>
      <c r="N445" s="241"/>
      <c r="O445" s="241"/>
      <c r="P445" s="241"/>
      <c r="Q445" s="241"/>
      <c r="R445" s="241"/>
      <c r="S445" s="241"/>
      <c r="T445" s="242"/>
      <c r="AT445" s="243" t="s">
        <v>159</v>
      </c>
      <c r="AU445" s="243" t="s">
        <v>82</v>
      </c>
      <c r="AV445" s="11" t="s">
        <v>82</v>
      </c>
      <c r="AW445" s="11" t="s">
        <v>35</v>
      </c>
      <c r="AX445" s="11" t="s">
        <v>80</v>
      </c>
      <c r="AY445" s="243" t="s">
        <v>150</v>
      </c>
    </row>
    <row r="446" s="1" customFormat="1" ht="25.5" customHeight="1">
      <c r="B446" s="45"/>
      <c r="C446" s="220" t="s">
        <v>754</v>
      </c>
      <c r="D446" s="220" t="s">
        <v>152</v>
      </c>
      <c r="E446" s="221" t="s">
        <v>755</v>
      </c>
      <c r="F446" s="222" t="s">
        <v>756</v>
      </c>
      <c r="G446" s="223" t="s">
        <v>155</v>
      </c>
      <c r="H446" s="224">
        <v>203.08000000000001</v>
      </c>
      <c r="I446" s="225"/>
      <c r="J446" s="226">
        <f>ROUND(I446*H446,2)</f>
        <v>0</v>
      </c>
      <c r="K446" s="222" t="s">
        <v>156</v>
      </c>
      <c r="L446" s="71"/>
      <c r="M446" s="227" t="s">
        <v>21</v>
      </c>
      <c r="N446" s="228" t="s">
        <v>43</v>
      </c>
      <c r="O446" s="46"/>
      <c r="P446" s="229">
        <f>O446*H446</f>
        <v>0</v>
      </c>
      <c r="Q446" s="229">
        <v>0.00040000000000000002</v>
      </c>
      <c r="R446" s="229">
        <f>Q446*H446</f>
        <v>0.081232000000000013</v>
      </c>
      <c r="S446" s="229">
        <v>0</v>
      </c>
      <c r="T446" s="230">
        <f>S446*H446</f>
        <v>0</v>
      </c>
      <c r="AR446" s="23" t="s">
        <v>157</v>
      </c>
      <c r="AT446" s="23" t="s">
        <v>152</v>
      </c>
      <c r="AU446" s="23" t="s">
        <v>82</v>
      </c>
      <c r="AY446" s="23" t="s">
        <v>150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23" t="s">
        <v>80</v>
      </c>
      <c r="BK446" s="231">
        <f>ROUND(I446*H446,2)</f>
        <v>0</v>
      </c>
      <c r="BL446" s="23" t="s">
        <v>157</v>
      </c>
      <c r="BM446" s="23" t="s">
        <v>757</v>
      </c>
    </row>
    <row r="447" s="12" customFormat="1">
      <c r="B447" s="244"/>
      <c r="C447" s="245"/>
      <c r="D447" s="234" t="s">
        <v>159</v>
      </c>
      <c r="E447" s="246" t="s">
        <v>21</v>
      </c>
      <c r="F447" s="247" t="s">
        <v>736</v>
      </c>
      <c r="G447" s="245"/>
      <c r="H447" s="246" t="s">
        <v>21</v>
      </c>
      <c r="I447" s="248"/>
      <c r="J447" s="245"/>
      <c r="K447" s="245"/>
      <c r="L447" s="249"/>
      <c r="M447" s="250"/>
      <c r="N447" s="251"/>
      <c r="O447" s="251"/>
      <c r="P447" s="251"/>
      <c r="Q447" s="251"/>
      <c r="R447" s="251"/>
      <c r="S447" s="251"/>
      <c r="T447" s="252"/>
      <c r="AT447" s="253" t="s">
        <v>159</v>
      </c>
      <c r="AU447" s="253" t="s">
        <v>82</v>
      </c>
      <c r="AV447" s="12" t="s">
        <v>80</v>
      </c>
      <c r="AW447" s="12" t="s">
        <v>35</v>
      </c>
      <c r="AX447" s="12" t="s">
        <v>72</v>
      </c>
      <c r="AY447" s="253" t="s">
        <v>150</v>
      </c>
    </row>
    <row r="448" s="11" customFormat="1">
      <c r="B448" s="232"/>
      <c r="C448" s="233"/>
      <c r="D448" s="234" t="s">
        <v>159</v>
      </c>
      <c r="E448" s="235" t="s">
        <v>21</v>
      </c>
      <c r="F448" s="236" t="s">
        <v>758</v>
      </c>
      <c r="G448" s="233"/>
      <c r="H448" s="237">
        <v>191.44</v>
      </c>
      <c r="I448" s="238"/>
      <c r="J448" s="233"/>
      <c r="K448" s="233"/>
      <c r="L448" s="239"/>
      <c r="M448" s="240"/>
      <c r="N448" s="241"/>
      <c r="O448" s="241"/>
      <c r="P448" s="241"/>
      <c r="Q448" s="241"/>
      <c r="R448" s="241"/>
      <c r="S448" s="241"/>
      <c r="T448" s="242"/>
      <c r="AT448" s="243" t="s">
        <v>159</v>
      </c>
      <c r="AU448" s="243" t="s">
        <v>82</v>
      </c>
      <c r="AV448" s="11" t="s">
        <v>82</v>
      </c>
      <c r="AW448" s="11" t="s">
        <v>35</v>
      </c>
      <c r="AX448" s="11" t="s">
        <v>72</v>
      </c>
      <c r="AY448" s="243" t="s">
        <v>150</v>
      </c>
    </row>
    <row r="449" s="11" customFormat="1">
      <c r="B449" s="232"/>
      <c r="C449" s="233"/>
      <c r="D449" s="234" t="s">
        <v>159</v>
      </c>
      <c r="E449" s="235" t="s">
        <v>21</v>
      </c>
      <c r="F449" s="236" t="s">
        <v>743</v>
      </c>
      <c r="G449" s="233"/>
      <c r="H449" s="237">
        <v>11.640000000000001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AT449" s="243" t="s">
        <v>159</v>
      </c>
      <c r="AU449" s="243" t="s">
        <v>82</v>
      </c>
      <c r="AV449" s="11" t="s">
        <v>82</v>
      </c>
      <c r="AW449" s="11" t="s">
        <v>35</v>
      </c>
      <c r="AX449" s="11" t="s">
        <v>72</v>
      </c>
      <c r="AY449" s="243" t="s">
        <v>150</v>
      </c>
    </row>
    <row r="450" s="13" customFormat="1">
      <c r="B450" s="254"/>
      <c r="C450" s="255"/>
      <c r="D450" s="234" t="s">
        <v>159</v>
      </c>
      <c r="E450" s="256" t="s">
        <v>21</v>
      </c>
      <c r="F450" s="257" t="s">
        <v>180</v>
      </c>
      <c r="G450" s="255"/>
      <c r="H450" s="258">
        <v>203.08000000000001</v>
      </c>
      <c r="I450" s="259"/>
      <c r="J450" s="255"/>
      <c r="K450" s="255"/>
      <c r="L450" s="260"/>
      <c r="M450" s="261"/>
      <c r="N450" s="262"/>
      <c r="O450" s="262"/>
      <c r="P450" s="262"/>
      <c r="Q450" s="262"/>
      <c r="R450" s="262"/>
      <c r="S450" s="262"/>
      <c r="T450" s="263"/>
      <c r="AT450" s="264" t="s">
        <v>159</v>
      </c>
      <c r="AU450" s="264" t="s">
        <v>82</v>
      </c>
      <c r="AV450" s="13" t="s">
        <v>164</v>
      </c>
      <c r="AW450" s="13" t="s">
        <v>35</v>
      </c>
      <c r="AX450" s="13" t="s">
        <v>80</v>
      </c>
      <c r="AY450" s="264" t="s">
        <v>150</v>
      </c>
    </row>
    <row r="451" s="1" customFormat="1" ht="16.5" customHeight="1">
      <c r="B451" s="45"/>
      <c r="C451" s="265" t="s">
        <v>759</v>
      </c>
      <c r="D451" s="265" t="s">
        <v>240</v>
      </c>
      <c r="E451" s="266" t="s">
        <v>760</v>
      </c>
      <c r="F451" s="267" t="s">
        <v>761</v>
      </c>
      <c r="G451" s="268" t="s">
        <v>155</v>
      </c>
      <c r="H451" s="269">
        <v>280.14999999999998</v>
      </c>
      <c r="I451" s="270"/>
      <c r="J451" s="271">
        <f>ROUND(I451*H451,2)</f>
        <v>0</v>
      </c>
      <c r="K451" s="267" t="s">
        <v>156</v>
      </c>
      <c r="L451" s="272"/>
      <c r="M451" s="273" t="s">
        <v>21</v>
      </c>
      <c r="N451" s="274" t="s">
        <v>43</v>
      </c>
      <c r="O451" s="46"/>
      <c r="P451" s="229">
        <f>O451*H451</f>
        <v>0</v>
      </c>
      <c r="Q451" s="229">
        <v>0.0038800000000000002</v>
      </c>
      <c r="R451" s="229">
        <f>Q451*H451</f>
        <v>1.0869819999999999</v>
      </c>
      <c r="S451" s="229">
        <v>0</v>
      </c>
      <c r="T451" s="230">
        <f>S451*H451</f>
        <v>0</v>
      </c>
      <c r="AR451" s="23" t="s">
        <v>190</v>
      </c>
      <c r="AT451" s="23" t="s">
        <v>240</v>
      </c>
      <c r="AU451" s="23" t="s">
        <v>82</v>
      </c>
      <c r="AY451" s="23" t="s">
        <v>150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23" t="s">
        <v>80</v>
      </c>
      <c r="BK451" s="231">
        <f>ROUND(I451*H451,2)</f>
        <v>0</v>
      </c>
      <c r="BL451" s="23" t="s">
        <v>157</v>
      </c>
      <c r="BM451" s="23" t="s">
        <v>762</v>
      </c>
    </row>
    <row r="452" s="12" customFormat="1">
      <c r="B452" s="244"/>
      <c r="C452" s="245"/>
      <c r="D452" s="234" t="s">
        <v>159</v>
      </c>
      <c r="E452" s="246" t="s">
        <v>21</v>
      </c>
      <c r="F452" s="247" t="s">
        <v>736</v>
      </c>
      <c r="G452" s="245"/>
      <c r="H452" s="246" t="s">
        <v>21</v>
      </c>
      <c r="I452" s="248"/>
      <c r="J452" s="245"/>
      <c r="K452" s="245"/>
      <c r="L452" s="249"/>
      <c r="M452" s="250"/>
      <c r="N452" s="251"/>
      <c r="O452" s="251"/>
      <c r="P452" s="251"/>
      <c r="Q452" s="251"/>
      <c r="R452" s="251"/>
      <c r="S452" s="251"/>
      <c r="T452" s="252"/>
      <c r="AT452" s="253" t="s">
        <v>159</v>
      </c>
      <c r="AU452" s="253" t="s">
        <v>82</v>
      </c>
      <c r="AV452" s="12" t="s">
        <v>80</v>
      </c>
      <c r="AW452" s="12" t="s">
        <v>35</v>
      </c>
      <c r="AX452" s="12" t="s">
        <v>72</v>
      </c>
      <c r="AY452" s="253" t="s">
        <v>150</v>
      </c>
    </row>
    <row r="453" s="11" customFormat="1">
      <c r="B453" s="232"/>
      <c r="C453" s="233"/>
      <c r="D453" s="234" t="s">
        <v>159</v>
      </c>
      <c r="E453" s="235" t="s">
        <v>21</v>
      </c>
      <c r="F453" s="236" t="s">
        <v>763</v>
      </c>
      <c r="G453" s="233"/>
      <c r="H453" s="237">
        <v>110.078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AT453" s="243" t="s">
        <v>159</v>
      </c>
      <c r="AU453" s="243" t="s">
        <v>82</v>
      </c>
      <c r="AV453" s="11" t="s">
        <v>82</v>
      </c>
      <c r="AW453" s="11" t="s">
        <v>35</v>
      </c>
      <c r="AX453" s="11" t="s">
        <v>72</v>
      </c>
      <c r="AY453" s="243" t="s">
        <v>150</v>
      </c>
    </row>
    <row r="454" s="11" customFormat="1">
      <c r="B454" s="232"/>
      <c r="C454" s="233"/>
      <c r="D454" s="234" t="s">
        <v>159</v>
      </c>
      <c r="E454" s="235" t="s">
        <v>21</v>
      </c>
      <c r="F454" s="236" t="s">
        <v>764</v>
      </c>
      <c r="G454" s="233"/>
      <c r="H454" s="237">
        <v>13.385999999999999</v>
      </c>
      <c r="I454" s="238"/>
      <c r="J454" s="233"/>
      <c r="K454" s="233"/>
      <c r="L454" s="239"/>
      <c r="M454" s="240"/>
      <c r="N454" s="241"/>
      <c r="O454" s="241"/>
      <c r="P454" s="241"/>
      <c r="Q454" s="241"/>
      <c r="R454" s="241"/>
      <c r="S454" s="241"/>
      <c r="T454" s="242"/>
      <c r="AT454" s="243" t="s">
        <v>159</v>
      </c>
      <c r="AU454" s="243" t="s">
        <v>82</v>
      </c>
      <c r="AV454" s="11" t="s">
        <v>82</v>
      </c>
      <c r="AW454" s="11" t="s">
        <v>35</v>
      </c>
      <c r="AX454" s="11" t="s">
        <v>72</v>
      </c>
      <c r="AY454" s="243" t="s">
        <v>150</v>
      </c>
    </row>
    <row r="455" s="11" customFormat="1">
      <c r="B455" s="232"/>
      <c r="C455" s="233"/>
      <c r="D455" s="234" t="s">
        <v>159</v>
      </c>
      <c r="E455" s="235" t="s">
        <v>21</v>
      </c>
      <c r="F455" s="236" t="s">
        <v>765</v>
      </c>
      <c r="G455" s="233"/>
      <c r="H455" s="237">
        <v>156.68600000000001</v>
      </c>
      <c r="I455" s="238"/>
      <c r="J455" s="233"/>
      <c r="K455" s="233"/>
      <c r="L455" s="239"/>
      <c r="M455" s="240"/>
      <c r="N455" s="241"/>
      <c r="O455" s="241"/>
      <c r="P455" s="241"/>
      <c r="Q455" s="241"/>
      <c r="R455" s="241"/>
      <c r="S455" s="241"/>
      <c r="T455" s="242"/>
      <c r="AT455" s="243" t="s">
        <v>159</v>
      </c>
      <c r="AU455" s="243" t="s">
        <v>82</v>
      </c>
      <c r="AV455" s="11" t="s">
        <v>82</v>
      </c>
      <c r="AW455" s="11" t="s">
        <v>35</v>
      </c>
      <c r="AX455" s="11" t="s">
        <v>72</v>
      </c>
      <c r="AY455" s="243" t="s">
        <v>150</v>
      </c>
    </row>
    <row r="456" s="13" customFormat="1">
      <c r="B456" s="254"/>
      <c r="C456" s="255"/>
      <c r="D456" s="234" t="s">
        <v>159</v>
      </c>
      <c r="E456" s="256" t="s">
        <v>21</v>
      </c>
      <c r="F456" s="257" t="s">
        <v>180</v>
      </c>
      <c r="G456" s="255"/>
      <c r="H456" s="258">
        <v>280.14999999999998</v>
      </c>
      <c r="I456" s="259"/>
      <c r="J456" s="255"/>
      <c r="K456" s="255"/>
      <c r="L456" s="260"/>
      <c r="M456" s="261"/>
      <c r="N456" s="262"/>
      <c r="O456" s="262"/>
      <c r="P456" s="262"/>
      <c r="Q456" s="262"/>
      <c r="R456" s="262"/>
      <c r="S456" s="262"/>
      <c r="T456" s="263"/>
      <c r="AT456" s="264" t="s">
        <v>159</v>
      </c>
      <c r="AU456" s="264" t="s">
        <v>82</v>
      </c>
      <c r="AV456" s="13" t="s">
        <v>164</v>
      </c>
      <c r="AW456" s="13" t="s">
        <v>35</v>
      </c>
      <c r="AX456" s="13" t="s">
        <v>80</v>
      </c>
      <c r="AY456" s="264" t="s">
        <v>150</v>
      </c>
    </row>
    <row r="457" s="1" customFormat="1" ht="16.5" customHeight="1">
      <c r="B457" s="45"/>
      <c r="C457" s="265" t="s">
        <v>766</v>
      </c>
      <c r="D457" s="265" t="s">
        <v>240</v>
      </c>
      <c r="E457" s="266" t="s">
        <v>767</v>
      </c>
      <c r="F457" s="267" t="s">
        <v>768</v>
      </c>
      <c r="G457" s="268" t="s">
        <v>155</v>
      </c>
      <c r="H457" s="269">
        <v>266.76400000000001</v>
      </c>
      <c r="I457" s="270"/>
      <c r="J457" s="271">
        <f>ROUND(I457*H457,2)</f>
        <v>0</v>
      </c>
      <c r="K457" s="267" t="s">
        <v>225</v>
      </c>
      <c r="L457" s="272"/>
      <c r="M457" s="273" t="s">
        <v>21</v>
      </c>
      <c r="N457" s="274" t="s">
        <v>43</v>
      </c>
      <c r="O457" s="46"/>
      <c r="P457" s="229">
        <f>O457*H457</f>
        <v>0</v>
      </c>
      <c r="Q457" s="229">
        <v>0.0044999999999999997</v>
      </c>
      <c r="R457" s="229">
        <f>Q457*H457</f>
        <v>1.2004379999999999</v>
      </c>
      <c r="S457" s="229">
        <v>0</v>
      </c>
      <c r="T457" s="230">
        <f>S457*H457</f>
        <v>0</v>
      </c>
      <c r="AR457" s="23" t="s">
        <v>190</v>
      </c>
      <c r="AT457" s="23" t="s">
        <v>240</v>
      </c>
      <c r="AU457" s="23" t="s">
        <v>82</v>
      </c>
      <c r="AY457" s="23" t="s">
        <v>150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23" t="s">
        <v>80</v>
      </c>
      <c r="BK457" s="231">
        <f>ROUND(I457*H457,2)</f>
        <v>0</v>
      </c>
      <c r="BL457" s="23" t="s">
        <v>157</v>
      </c>
      <c r="BM457" s="23" t="s">
        <v>769</v>
      </c>
    </row>
    <row r="458" s="12" customFormat="1">
      <c r="B458" s="244"/>
      <c r="C458" s="245"/>
      <c r="D458" s="234" t="s">
        <v>159</v>
      </c>
      <c r="E458" s="246" t="s">
        <v>21</v>
      </c>
      <c r="F458" s="247" t="s">
        <v>736</v>
      </c>
      <c r="G458" s="245"/>
      <c r="H458" s="246" t="s">
        <v>21</v>
      </c>
      <c r="I458" s="248"/>
      <c r="J458" s="245"/>
      <c r="K458" s="245"/>
      <c r="L458" s="249"/>
      <c r="M458" s="250"/>
      <c r="N458" s="251"/>
      <c r="O458" s="251"/>
      <c r="P458" s="251"/>
      <c r="Q458" s="251"/>
      <c r="R458" s="251"/>
      <c r="S458" s="251"/>
      <c r="T458" s="252"/>
      <c r="AT458" s="253" t="s">
        <v>159</v>
      </c>
      <c r="AU458" s="253" t="s">
        <v>82</v>
      </c>
      <c r="AV458" s="12" t="s">
        <v>80</v>
      </c>
      <c r="AW458" s="12" t="s">
        <v>35</v>
      </c>
      <c r="AX458" s="12" t="s">
        <v>72</v>
      </c>
      <c r="AY458" s="253" t="s">
        <v>150</v>
      </c>
    </row>
    <row r="459" s="11" customFormat="1">
      <c r="B459" s="232"/>
      <c r="C459" s="233"/>
      <c r="D459" s="234" t="s">
        <v>159</v>
      </c>
      <c r="E459" s="235" t="s">
        <v>21</v>
      </c>
      <c r="F459" s="236" t="s">
        <v>763</v>
      </c>
      <c r="G459" s="233"/>
      <c r="H459" s="237">
        <v>110.078</v>
      </c>
      <c r="I459" s="238"/>
      <c r="J459" s="233"/>
      <c r="K459" s="233"/>
      <c r="L459" s="239"/>
      <c r="M459" s="240"/>
      <c r="N459" s="241"/>
      <c r="O459" s="241"/>
      <c r="P459" s="241"/>
      <c r="Q459" s="241"/>
      <c r="R459" s="241"/>
      <c r="S459" s="241"/>
      <c r="T459" s="242"/>
      <c r="AT459" s="243" t="s">
        <v>159</v>
      </c>
      <c r="AU459" s="243" t="s">
        <v>82</v>
      </c>
      <c r="AV459" s="11" t="s">
        <v>82</v>
      </c>
      <c r="AW459" s="11" t="s">
        <v>35</v>
      </c>
      <c r="AX459" s="11" t="s">
        <v>72</v>
      </c>
      <c r="AY459" s="243" t="s">
        <v>150</v>
      </c>
    </row>
    <row r="460" s="11" customFormat="1">
      <c r="B460" s="232"/>
      <c r="C460" s="233"/>
      <c r="D460" s="234" t="s">
        <v>159</v>
      </c>
      <c r="E460" s="235" t="s">
        <v>21</v>
      </c>
      <c r="F460" s="236" t="s">
        <v>765</v>
      </c>
      <c r="G460" s="233"/>
      <c r="H460" s="237">
        <v>156.68600000000001</v>
      </c>
      <c r="I460" s="238"/>
      <c r="J460" s="233"/>
      <c r="K460" s="233"/>
      <c r="L460" s="239"/>
      <c r="M460" s="240"/>
      <c r="N460" s="241"/>
      <c r="O460" s="241"/>
      <c r="P460" s="241"/>
      <c r="Q460" s="241"/>
      <c r="R460" s="241"/>
      <c r="S460" s="241"/>
      <c r="T460" s="242"/>
      <c r="AT460" s="243" t="s">
        <v>159</v>
      </c>
      <c r="AU460" s="243" t="s">
        <v>82</v>
      </c>
      <c r="AV460" s="11" t="s">
        <v>82</v>
      </c>
      <c r="AW460" s="11" t="s">
        <v>35</v>
      </c>
      <c r="AX460" s="11" t="s">
        <v>72</v>
      </c>
      <c r="AY460" s="243" t="s">
        <v>150</v>
      </c>
    </row>
    <row r="461" s="13" customFormat="1">
      <c r="B461" s="254"/>
      <c r="C461" s="255"/>
      <c r="D461" s="234" t="s">
        <v>159</v>
      </c>
      <c r="E461" s="256" t="s">
        <v>21</v>
      </c>
      <c r="F461" s="257" t="s">
        <v>180</v>
      </c>
      <c r="G461" s="255"/>
      <c r="H461" s="258">
        <v>266.76400000000001</v>
      </c>
      <c r="I461" s="259"/>
      <c r="J461" s="255"/>
      <c r="K461" s="255"/>
      <c r="L461" s="260"/>
      <c r="M461" s="261"/>
      <c r="N461" s="262"/>
      <c r="O461" s="262"/>
      <c r="P461" s="262"/>
      <c r="Q461" s="262"/>
      <c r="R461" s="262"/>
      <c r="S461" s="262"/>
      <c r="T461" s="263"/>
      <c r="AT461" s="264" t="s">
        <v>159</v>
      </c>
      <c r="AU461" s="264" t="s">
        <v>82</v>
      </c>
      <c r="AV461" s="13" t="s">
        <v>164</v>
      </c>
      <c r="AW461" s="13" t="s">
        <v>35</v>
      </c>
      <c r="AX461" s="13" t="s">
        <v>80</v>
      </c>
      <c r="AY461" s="264" t="s">
        <v>150</v>
      </c>
    </row>
    <row r="462" s="1" customFormat="1" ht="25.5" customHeight="1">
      <c r="B462" s="45"/>
      <c r="C462" s="220" t="s">
        <v>770</v>
      </c>
      <c r="D462" s="220" t="s">
        <v>152</v>
      </c>
      <c r="E462" s="221" t="s">
        <v>771</v>
      </c>
      <c r="F462" s="222" t="s">
        <v>772</v>
      </c>
      <c r="G462" s="223" t="s">
        <v>155</v>
      </c>
      <c r="H462" s="224">
        <v>95.719999999999999</v>
      </c>
      <c r="I462" s="225"/>
      <c r="J462" s="226">
        <f>ROUND(I462*H462,2)</f>
        <v>0</v>
      </c>
      <c r="K462" s="222" t="s">
        <v>156</v>
      </c>
      <c r="L462" s="71"/>
      <c r="M462" s="227" t="s">
        <v>21</v>
      </c>
      <c r="N462" s="228" t="s">
        <v>43</v>
      </c>
      <c r="O462" s="46"/>
      <c r="P462" s="229">
        <f>O462*H462</f>
        <v>0</v>
      </c>
      <c r="Q462" s="229">
        <v>0</v>
      </c>
      <c r="R462" s="229">
        <f>Q462*H462</f>
        <v>0</v>
      </c>
      <c r="S462" s="229">
        <v>0</v>
      </c>
      <c r="T462" s="230">
        <f>S462*H462</f>
        <v>0</v>
      </c>
      <c r="AR462" s="23" t="s">
        <v>157</v>
      </c>
      <c r="AT462" s="23" t="s">
        <v>152</v>
      </c>
      <c r="AU462" s="23" t="s">
        <v>82</v>
      </c>
      <c r="AY462" s="23" t="s">
        <v>150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23" t="s">
        <v>80</v>
      </c>
      <c r="BK462" s="231">
        <f>ROUND(I462*H462,2)</f>
        <v>0</v>
      </c>
      <c r="BL462" s="23" t="s">
        <v>157</v>
      </c>
      <c r="BM462" s="23" t="s">
        <v>773</v>
      </c>
    </row>
    <row r="463" s="12" customFormat="1">
      <c r="B463" s="244"/>
      <c r="C463" s="245"/>
      <c r="D463" s="234" t="s">
        <v>159</v>
      </c>
      <c r="E463" s="246" t="s">
        <v>21</v>
      </c>
      <c r="F463" s="247" t="s">
        <v>736</v>
      </c>
      <c r="G463" s="245"/>
      <c r="H463" s="246" t="s">
        <v>21</v>
      </c>
      <c r="I463" s="248"/>
      <c r="J463" s="245"/>
      <c r="K463" s="245"/>
      <c r="L463" s="249"/>
      <c r="M463" s="250"/>
      <c r="N463" s="251"/>
      <c r="O463" s="251"/>
      <c r="P463" s="251"/>
      <c r="Q463" s="251"/>
      <c r="R463" s="251"/>
      <c r="S463" s="251"/>
      <c r="T463" s="252"/>
      <c r="AT463" s="253" t="s">
        <v>159</v>
      </c>
      <c r="AU463" s="253" t="s">
        <v>82</v>
      </c>
      <c r="AV463" s="12" t="s">
        <v>80</v>
      </c>
      <c r="AW463" s="12" t="s">
        <v>35</v>
      </c>
      <c r="AX463" s="12" t="s">
        <v>72</v>
      </c>
      <c r="AY463" s="253" t="s">
        <v>150</v>
      </c>
    </row>
    <row r="464" s="11" customFormat="1">
      <c r="B464" s="232"/>
      <c r="C464" s="233"/>
      <c r="D464" s="234" t="s">
        <v>159</v>
      </c>
      <c r="E464" s="235" t="s">
        <v>21</v>
      </c>
      <c r="F464" s="236" t="s">
        <v>774</v>
      </c>
      <c r="G464" s="233"/>
      <c r="H464" s="237">
        <v>95.719999999999999</v>
      </c>
      <c r="I464" s="238"/>
      <c r="J464" s="233"/>
      <c r="K464" s="233"/>
      <c r="L464" s="239"/>
      <c r="M464" s="240"/>
      <c r="N464" s="241"/>
      <c r="O464" s="241"/>
      <c r="P464" s="241"/>
      <c r="Q464" s="241"/>
      <c r="R464" s="241"/>
      <c r="S464" s="241"/>
      <c r="T464" s="242"/>
      <c r="AT464" s="243" t="s">
        <v>159</v>
      </c>
      <c r="AU464" s="243" t="s">
        <v>82</v>
      </c>
      <c r="AV464" s="11" t="s">
        <v>82</v>
      </c>
      <c r="AW464" s="11" t="s">
        <v>35</v>
      </c>
      <c r="AX464" s="11" t="s">
        <v>72</v>
      </c>
      <c r="AY464" s="243" t="s">
        <v>150</v>
      </c>
    </row>
    <row r="465" s="13" customFormat="1">
      <c r="B465" s="254"/>
      <c r="C465" s="255"/>
      <c r="D465" s="234" t="s">
        <v>159</v>
      </c>
      <c r="E465" s="256" t="s">
        <v>21</v>
      </c>
      <c r="F465" s="257" t="s">
        <v>180</v>
      </c>
      <c r="G465" s="255"/>
      <c r="H465" s="258">
        <v>95.719999999999999</v>
      </c>
      <c r="I465" s="259"/>
      <c r="J465" s="255"/>
      <c r="K465" s="255"/>
      <c r="L465" s="260"/>
      <c r="M465" s="261"/>
      <c r="N465" s="262"/>
      <c r="O465" s="262"/>
      <c r="P465" s="262"/>
      <c r="Q465" s="262"/>
      <c r="R465" s="262"/>
      <c r="S465" s="262"/>
      <c r="T465" s="263"/>
      <c r="AT465" s="264" t="s">
        <v>159</v>
      </c>
      <c r="AU465" s="264" t="s">
        <v>82</v>
      </c>
      <c r="AV465" s="13" t="s">
        <v>164</v>
      </c>
      <c r="AW465" s="13" t="s">
        <v>35</v>
      </c>
      <c r="AX465" s="13" t="s">
        <v>80</v>
      </c>
      <c r="AY465" s="264" t="s">
        <v>150</v>
      </c>
    </row>
    <row r="466" s="1" customFormat="1" ht="16.5" customHeight="1">
      <c r="B466" s="45"/>
      <c r="C466" s="265" t="s">
        <v>775</v>
      </c>
      <c r="D466" s="265" t="s">
        <v>240</v>
      </c>
      <c r="E466" s="266" t="s">
        <v>776</v>
      </c>
      <c r="F466" s="267" t="s">
        <v>777</v>
      </c>
      <c r="G466" s="268" t="s">
        <v>155</v>
      </c>
      <c r="H466" s="269">
        <v>100.506</v>
      </c>
      <c r="I466" s="270"/>
      <c r="J466" s="271">
        <f>ROUND(I466*H466,2)</f>
        <v>0</v>
      </c>
      <c r="K466" s="267" t="s">
        <v>156</v>
      </c>
      <c r="L466" s="272"/>
      <c r="M466" s="273" t="s">
        <v>21</v>
      </c>
      <c r="N466" s="274" t="s">
        <v>43</v>
      </c>
      <c r="O466" s="46"/>
      <c r="P466" s="229">
        <f>O466*H466</f>
        <v>0</v>
      </c>
      <c r="Q466" s="229">
        <v>0.00029999999999999997</v>
      </c>
      <c r="R466" s="229">
        <f>Q466*H466</f>
        <v>0.030151799999999996</v>
      </c>
      <c r="S466" s="229">
        <v>0</v>
      </c>
      <c r="T466" s="230">
        <f>S466*H466</f>
        <v>0</v>
      </c>
      <c r="AR466" s="23" t="s">
        <v>190</v>
      </c>
      <c r="AT466" s="23" t="s">
        <v>240</v>
      </c>
      <c r="AU466" s="23" t="s">
        <v>82</v>
      </c>
      <c r="AY466" s="23" t="s">
        <v>150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23" t="s">
        <v>80</v>
      </c>
      <c r="BK466" s="231">
        <f>ROUND(I466*H466,2)</f>
        <v>0</v>
      </c>
      <c r="BL466" s="23" t="s">
        <v>157</v>
      </c>
      <c r="BM466" s="23" t="s">
        <v>778</v>
      </c>
    </row>
    <row r="467" s="11" customFormat="1">
      <c r="B467" s="232"/>
      <c r="C467" s="233"/>
      <c r="D467" s="234" t="s">
        <v>159</v>
      </c>
      <c r="E467" s="233"/>
      <c r="F467" s="236" t="s">
        <v>779</v>
      </c>
      <c r="G467" s="233"/>
      <c r="H467" s="237">
        <v>100.506</v>
      </c>
      <c r="I467" s="238"/>
      <c r="J467" s="233"/>
      <c r="K467" s="233"/>
      <c r="L467" s="239"/>
      <c r="M467" s="240"/>
      <c r="N467" s="241"/>
      <c r="O467" s="241"/>
      <c r="P467" s="241"/>
      <c r="Q467" s="241"/>
      <c r="R467" s="241"/>
      <c r="S467" s="241"/>
      <c r="T467" s="242"/>
      <c r="AT467" s="243" t="s">
        <v>159</v>
      </c>
      <c r="AU467" s="243" t="s">
        <v>82</v>
      </c>
      <c r="AV467" s="11" t="s">
        <v>82</v>
      </c>
      <c r="AW467" s="11" t="s">
        <v>6</v>
      </c>
      <c r="AX467" s="11" t="s">
        <v>80</v>
      </c>
      <c r="AY467" s="243" t="s">
        <v>150</v>
      </c>
    </row>
    <row r="468" s="1" customFormat="1" ht="25.5" customHeight="1">
      <c r="B468" s="45"/>
      <c r="C468" s="220" t="s">
        <v>780</v>
      </c>
      <c r="D468" s="220" t="s">
        <v>152</v>
      </c>
      <c r="E468" s="221" t="s">
        <v>781</v>
      </c>
      <c r="F468" s="222" t="s">
        <v>782</v>
      </c>
      <c r="G468" s="223" t="s">
        <v>783</v>
      </c>
      <c r="H468" s="224">
        <v>1</v>
      </c>
      <c r="I468" s="225"/>
      <c r="J468" s="226">
        <f>ROUND(I468*H468,2)</f>
        <v>0</v>
      </c>
      <c r="K468" s="222" t="s">
        <v>225</v>
      </c>
      <c r="L468" s="71"/>
      <c r="M468" s="227" t="s">
        <v>21</v>
      </c>
      <c r="N468" s="228" t="s">
        <v>43</v>
      </c>
      <c r="O468" s="46"/>
      <c r="P468" s="229">
        <f>O468*H468</f>
        <v>0</v>
      </c>
      <c r="Q468" s="229">
        <v>0</v>
      </c>
      <c r="R468" s="229">
        <f>Q468*H468</f>
        <v>0</v>
      </c>
      <c r="S468" s="229">
        <v>0</v>
      </c>
      <c r="T468" s="230">
        <f>S468*H468</f>
        <v>0</v>
      </c>
      <c r="AR468" s="23" t="s">
        <v>157</v>
      </c>
      <c r="AT468" s="23" t="s">
        <v>152</v>
      </c>
      <c r="AU468" s="23" t="s">
        <v>82</v>
      </c>
      <c r="AY468" s="23" t="s">
        <v>150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23" t="s">
        <v>80</v>
      </c>
      <c r="BK468" s="231">
        <f>ROUND(I468*H468,2)</f>
        <v>0</v>
      </c>
      <c r="BL468" s="23" t="s">
        <v>157</v>
      </c>
      <c r="BM468" s="23" t="s">
        <v>784</v>
      </c>
    </row>
    <row r="469" s="10" customFormat="1" ht="29.88" customHeight="1">
      <c r="B469" s="204"/>
      <c r="C469" s="205"/>
      <c r="D469" s="206" t="s">
        <v>71</v>
      </c>
      <c r="E469" s="218" t="s">
        <v>785</v>
      </c>
      <c r="F469" s="218" t="s">
        <v>786</v>
      </c>
      <c r="G469" s="205"/>
      <c r="H469" s="205"/>
      <c r="I469" s="208"/>
      <c r="J469" s="219">
        <f>BK469</f>
        <v>0</v>
      </c>
      <c r="K469" s="205"/>
      <c r="L469" s="210"/>
      <c r="M469" s="211"/>
      <c r="N469" s="212"/>
      <c r="O469" s="212"/>
      <c r="P469" s="213">
        <f>SUM(P470:P476)</f>
        <v>0</v>
      </c>
      <c r="Q469" s="212"/>
      <c r="R469" s="213">
        <f>SUM(R470:R476)</f>
        <v>1.131737</v>
      </c>
      <c r="S469" s="212"/>
      <c r="T469" s="214">
        <f>SUM(T470:T476)</f>
        <v>0</v>
      </c>
      <c r="AR469" s="215" t="s">
        <v>80</v>
      </c>
      <c r="AT469" s="216" t="s">
        <v>71</v>
      </c>
      <c r="AU469" s="216" t="s">
        <v>80</v>
      </c>
      <c r="AY469" s="215" t="s">
        <v>150</v>
      </c>
      <c r="BK469" s="217">
        <f>SUM(BK470:BK476)</f>
        <v>0</v>
      </c>
    </row>
    <row r="470" s="1" customFormat="1" ht="38.25" customHeight="1">
      <c r="B470" s="45"/>
      <c r="C470" s="220" t="s">
        <v>787</v>
      </c>
      <c r="D470" s="220" t="s">
        <v>152</v>
      </c>
      <c r="E470" s="221" t="s">
        <v>788</v>
      </c>
      <c r="F470" s="222" t="s">
        <v>789</v>
      </c>
      <c r="G470" s="223" t="s">
        <v>155</v>
      </c>
      <c r="H470" s="224">
        <v>104.79000000000001</v>
      </c>
      <c r="I470" s="225"/>
      <c r="J470" s="226">
        <f>ROUND(I470*H470,2)</f>
        <v>0</v>
      </c>
      <c r="K470" s="222" t="s">
        <v>225</v>
      </c>
      <c r="L470" s="71"/>
      <c r="M470" s="227" t="s">
        <v>21</v>
      </c>
      <c r="N470" s="228" t="s">
        <v>43</v>
      </c>
      <c r="O470" s="46"/>
      <c r="P470" s="229">
        <f>O470*H470</f>
        <v>0</v>
      </c>
      <c r="Q470" s="229">
        <v>0.00029999999999999997</v>
      </c>
      <c r="R470" s="229">
        <f>Q470*H470</f>
        <v>0.031437</v>
      </c>
      <c r="S470" s="229">
        <v>0</v>
      </c>
      <c r="T470" s="230">
        <f>S470*H470</f>
        <v>0</v>
      </c>
      <c r="AR470" s="23" t="s">
        <v>157</v>
      </c>
      <c r="AT470" s="23" t="s">
        <v>152</v>
      </c>
      <c r="AU470" s="23" t="s">
        <v>82</v>
      </c>
      <c r="AY470" s="23" t="s">
        <v>150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23" t="s">
        <v>80</v>
      </c>
      <c r="BK470" s="231">
        <f>ROUND(I470*H470,2)</f>
        <v>0</v>
      </c>
      <c r="BL470" s="23" t="s">
        <v>157</v>
      </c>
      <c r="BM470" s="23" t="s">
        <v>790</v>
      </c>
    </row>
    <row r="471" s="11" customFormat="1">
      <c r="B471" s="232"/>
      <c r="C471" s="233"/>
      <c r="D471" s="234" t="s">
        <v>159</v>
      </c>
      <c r="E471" s="235" t="s">
        <v>21</v>
      </c>
      <c r="F471" s="236" t="s">
        <v>791</v>
      </c>
      <c r="G471" s="233"/>
      <c r="H471" s="237">
        <v>104.79000000000001</v>
      </c>
      <c r="I471" s="238"/>
      <c r="J471" s="233"/>
      <c r="K471" s="233"/>
      <c r="L471" s="239"/>
      <c r="M471" s="240"/>
      <c r="N471" s="241"/>
      <c r="O471" s="241"/>
      <c r="P471" s="241"/>
      <c r="Q471" s="241"/>
      <c r="R471" s="241"/>
      <c r="S471" s="241"/>
      <c r="T471" s="242"/>
      <c r="AT471" s="243" t="s">
        <v>159</v>
      </c>
      <c r="AU471" s="243" t="s">
        <v>82</v>
      </c>
      <c r="AV471" s="11" t="s">
        <v>82</v>
      </c>
      <c r="AW471" s="11" t="s">
        <v>35</v>
      </c>
      <c r="AX471" s="11" t="s">
        <v>80</v>
      </c>
      <c r="AY471" s="243" t="s">
        <v>150</v>
      </c>
    </row>
    <row r="472" s="12" customFormat="1">
      <c r="B472" s="244"/>
      <c r="C472" s="245"/>
      <c r="D472" s="234" t="s">
        <v>159</v>
      </c>
      <c r="E472" s="246" t="s">
        <v>21</v>
      </c>
      <c r="F472" s="247" t="s">
        <v>792</v>
      </c>
      <c r="G472" s="245"/>
      <c r="H472" s="246" t="s">
        <v>21</v>
      </c>
      <c r="I472" s="248"/>
      <c r="J472" s="245"/>
      <c r="K472" s="245"/>
      <c r="L472" s="249"/>
      <c r="M472" s="250"/>
      <c r="N472" s="251"/>
      <c r="O472" s="251"/>
      <c r="P472" s="251"/>
      <c r="Q472" s="251"/>
      <c r="R472" s="251"/>
      <c r="S472" s="251"/>
      <c r="T472" s="252"/>
      <c r="AT472" s="253" t="s">
        <v>159</v>
      </c>
      <c r="AU472" s="253" t="s">
        <v>82</v>
      </c>
      <c r="AV472" s="12" t="s">
        <v>80</v>
      </c>
      <c r="AW472" s="12" t="s">
        <v>35</v>
      </c>
      <c r="AX472" s="12" t="s">
        <v>72</v>
      </c>
      <c r="AY472" s="253" t="s">
        <v>150</v>
      </c>
    </row>
    <row r="473" s="1" customFormat="1" ht="16.5" customHeight="1">
      <c r="B473" s="45"/>
      <c r="C473" s="265" t="s">
        <v>793</v>
      </c>
      <c r="D473" s="265" t="s">
        <v>240</v>
      </c>
      <c r="E473" s="266" t="s">
        <v>794</v>
      </c>
      <c r="F473" s="267" t="s">
        <v>795</v>
      </c>
      <c r="G473" s="268" t="s">
        <v>155</v>
      </c>
      <c r="H473" s="269">
        <v>110.03</v>
      </c>
      <c r="I473" s="270"/>
      <c r="J473" s="271">
        <f>ROUND(I473*H473,2)</f>
        <v>0</v>
      </c>
      <c r="K473" s="267" t="s">
        <v>156</v>
      </c>
      <c r="L473" s="272"/>
      <c r="M473" s="273" t="s">
        <v>21</v>
      </c>
      <c r="N473" s="274" t="s">
        <v>43</v>
      </c>
      <c r="O473" s="46"/>
      <c r="P473" s="229">
        <f>O473*H473</f>
        <v>0</v>
      </c>
      <c r="Q473" s="229">
        <v>0.01</v>
      </c>
      <c r="R473" s="229">
        <f>Q473*H473</f>
        <v>1.1003000000000001</v>
      </c>
      <c r="S473" s="229">
        <v>0</v>
      </c>
      <c r="T473" s="230">
        <f>S473*H473</f>
        <v>0</v>
      </c>
      <c r="AR473" s="23" t="s">
        <v>190</v>
      </c>
      <c r="AT473" s="23" t="s">
        <v>240</v>
      </c>
      <c r="AU473" s="23" t="s">
        <v>82</v>
      </c>
      <c r="AY473" s="23" t="s">
        <v>150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23" t="s">
        <v>80</v>
      </c>
      <c r="BK473" s="231">
        <f>ROUND(I473*H473,2)</f>
        <v>0</v>
      </c>
      <c r="BL473" s="23" t="s">
        <v>157</v>
      </c>
      <c r="BM473" s="23" t="s">
        <v>796</v>
      </c>
    </row>
    <row r="474" s="11" customFormat="1">
      <c r="B474" s="232"/>
      <c r="C474" s="233"/>
      <c r="D474" s="234" t="s">
        <v>159</v>
      </c>
      <c r="E474" s="235" t="s">
        <v>21</v>
      </c>
      <c r="F474" s="236" t="s">
        <v>797</v>
      </c>
      <c r="G474" s="233"/>
      <c r="H474" s="237">
        <v>110.03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AT474" s="243" t="s">
        <v>159</v>
      </c>
      <c r="AU474" s="243" t="s">
        <v>82</v>
      </c>
      <c r="AV474" s="11" t="s">
        <v>82</v>
      </c>
      <c r="AW474" s="11" t="s">
        <v>35</v>
      </c>
      <c r="AX474" s="11" t="s">
        <v>80</v>
      </c>
      <c r="AY474" s="243" t="s">
        <v>150</v>
      </c>
    </row>
    <row r="475" s="12" customFormat="1">
      <c r="B475" s="244"/>
      <c r="C475" s="245"/>
      <c r="D475" s="234" t="s">
        <v>159</v>
      </c>
      <c r="E475" s="246" t="s">
        <v>21</v>
      </c>
      <c r="F475" s="247" t="s">
        <v>792</v>
      </c>
      <c r="G475" s="245"/>
      <c r="H475" s="246" t="s">
        <v>21</v>
      </c>
      <c r="I475" s="248"/>
      <c r="J475" s="245"/>
      <c r="K475" s="245"/>
      <c r="L475" s="249"/>
      <c r="M475" s="250"/>
      <c r="N475" s="251"/>
      <c r="O475" s="251"/>
      <c r="P475" s="251"/>
      <c r="Q475" s="251"/>
      <c r="R475" s="251"/>
      <c r="S475" s="251"/>
      <c r="T475" s="252"/>
      <c r="AT475" s="253" t="s">
        <v>159</v>
      </c>
      <c r="AU475" s="253" t="s">
        <v>82</v>
      </c>
      <c r="AV475" s="12" t="s">
        <v>80</v>
      </c>
      <c r="AW475" s="12" t="s">
        <v>35</v>
      </c>
      <c r="AX475" s="12" t="s">
        <v>72</v>
      </c>
      <c r="AY475" s="253" t="s">
        <v>150</v>
      </c>
    </row>
    <row r="476" s="1" customFormat="1" ht="25.5" customHeight="1">
      <c r="B476" s="45"/>
      <c r="C476" s="220" t="s">
        <v>798</v>
      </c>
      <c r="D476" s="220" t="s">
        <v>152</v>
      </c>
      <c r="E476" s="221" t="s">
        <v>799</v>
      </c>
      <c r="F476" s="222" t="s">
        <v>800</v>
      </c>
      <c r="G476" s="223" t="s">
        <v>783</v>
      </c>
      <c r="H476" s="224">
        <v>1</v>
      </c>
      <c r="I476" s="225"/>
      <c r="J476" s="226">
        <f>ROUND(I476*H476,2)</f>
        <v>0</v>
      </c>
      <c r="K476" s="222" t="s">
        <v>225</v>
      </c>
      <c r="L476" s="71"/>
      <c r="M476" s="227" t="s">
        <v>21</v>
      </c>
      <c r="N476" s="228" t="s">
        <v>43</v>
      </c>
      <c r="O476" s="46"/>
      <c r="P476" s="229">
        <f>O476*H476</f>
        <v>0</v>
      </c>
      <c r="Q476" s="229">
        <v>0</v>
      </c>
      <c r="R476" s="229">
        <f>Q476*H476</f>
        <v>0</v>
      </c>
      <c r="S476" s="229">
        <v>0</v>
      </c>
      <c r="T476" s="230">
        <f>S476*H476</f>
        <v>0</v>
      </c>
      <c r="AR476" s="23" t="s">
        <v>228</v>
      </c>
      <c r="AT476" s="23" t="s">
        <v>152</v>
      </c>
      <c r="AU476" s="23" t="s">
        <v>82</v>
      </c>
      <c r="AY476" s="23" t="s">
        <v>150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23" t="s">
        <v>80</v>
      </c>
      <c r="BK476" s="231">
        <f>ROUND(I476*H476,2)</f>
        <v>0</v>
      </c>
      <c r="BL476" s="23" t="s">
        <v>228</v>
      </c>
      <c r="BM476" s="23" t="s">
        <v>801</v>
      </c>
    </row>
    <row r="477" s="10" customFormat="1" ht="29.88" customHeight="1">
      <c r="B477" s="204"/>
      <c r="C477" s="205"/>
      <c r="D477" s="206" t="s">
        <v>71</v>
      </c>
      <c r="E477" s="218" t="s">
        <v>802</v>
      </c>
      <c r="F477" s="218" t="s">
        <v>803</v>
      </c>
      <c r="G477" s="205"/>
      <c r="H477" s="205"/>
      <c r="I477" s="208"/>
      <c r="J477" s="219">
        <f>BK477</f>
        <v>0</v>
      </c>
      <c r="K477" s="205"/>
      <c r="L477" s="210"/>
      <c r="M477" s="211"/>
      <c r="N477" s="212"/>
      <c r="O477" s="212"/>
      <c r="P477" s="213">
        <f>SUM(P478:P479)</f>
        <v>0</v>
      </c>
      <c r="Q477" s="212"/>
      <c r="R477" s="213">
        <f>SUM(R478:R479)</f>
        <v>0.00016000000000000001</v>
      </c>
      <c r="S477" s="212"/>
      <c r="T477" s="214">
        <f>SUM(T478:T479)</f>
        <v>0</v>
      </c>
      <c r="AR477" s="215" t="s">
        <v>82</v>
      </c>
      <c r="AT477" s="216" t="s">
        <v>71</v>
      </c>
      <c r="AU477" s="216" t="s">
        <v>80</v>
      </c>
      <c r="AY477" s="215" t="s">
        <v>150</v>
      </c>
      <c r="BK477" s="217">
        <f>SUM(BK478:BK479)</f>
        <v>0</v>
      </c>
    </row>
    <row r="478" s="1" customFormat="1" ht="16.5" customHeight="1">
      <c r="B478" s="45"/>
      <c r="C478" s="220" t="s">
        <v>804</v>
      </c>
      <c r="D478" s="220" t="s">
        <v>152</v>
      </c>
      <c r="E478" s="221" t="s">
        <v>805</v>
      </c>
      <c r="F478" s="222" t="s">
        <v>806</v>
      </c>
      <c r="G478" s="223" t="s">
        <v>254</v>
      </c>
      <c r="H478" s="224">
        <v>1</v>
      </c>
      <c r="I478" s="225"/>
      <c r="J478" s="226">
        <f>ROUND(I478*H478,2)</f>
        <v>0</v>
      </c>
      <c r="K478" s="222" t="s">
        <v>156</v>
      </c>
      <c r="L478" s="71"/>
      <c r="M478" s="227" t="s">
        <v>21</v>
      </c>
      <c r="N478" s="228" t="s">
        <v>43</v>
      </c>
      <c r="O478" s="46"/>
      <c r="P478" s="229">
        <f>O478*H478</f>
        <v>0</v>
      </c>
      <c r="Q478" s="229">
        <v>0.00016000000000000001</v>
      </c>
      <c r="R478" s="229">
        <f>Q478*H478</f>
        <v>0.00016000000000000001</v>
      </c>
      <c r="S478" s="229">
        <v>0</v>
      </c>
      <c r="T478" s="230">
        <f>S478*H478</f>
        <v>0</v>
      </c>
      <c r="AR478" s="23" t="s">
        <v>228</v>
      </c>
      <c r="AT478" s="23" t="s">
        <v>152</v>
      </c>
      <c r="AU478" s="23" t="s">
        <v>82</v>
      </c>
      <c r="AY478" s="23" t="s">
        <v>150</v>
      </c>
      <c r="BE478" s="231">
        <f>IF(N478="základní",J478,0)</f>
        <v>0</v>
      </c>
      <c r="BF478" s="231">
        <f>IF(N478="snížená",J478,0)</f>
        <v>0</v>
      </c>
      <c r="BG478" s="231">
        <f>IF(N478="zákl. přenesená",J478,0)</f>
        <v>0</v>
      </c>
      <c r="BH478" s="231">
        <f>IF(N478="sníž. přenesená",J478,0)</f>
        <v>0</v>
      </c>
      <c r="BI478" s="231">
        <f>IF(N478="nulová",J478,0)</f>
        <v>0</v>
      </c>
      <c r="BJ478" s="23" t="s">
        <v>80</v>
      </c>
      <c r="BK478" s="231">
        <f>ROUND(I478*H478,2)</f>
        <v>0</v>
      </c>
      <c r="BL478" s="23" t="s">
        <v>228</v>
      </c>
      <c r="BM478" s="23" t="s">
        <v>807</v>
      </c>
    </row>
    <row r="479" s="11" customFormat="1">
      <c r="B479" s="232"/>
      <c r="C479" s="233"/>
      <c r="D479" s="234" t="s">
        <v>159</v>
      </c>
      <c r="E479" s="235" t="s">
        <v>21</v>
      </c>
      <c r="F479" s="236" t="s">
        <v>808</v>
      </c>
      <c r="G479" s="233"/>
      <c r="H479" s="237">
        <v>1</v>
      </c>
      <c r="I479" s="238"/>
      <c r="J479" s="233"/>
      <c r="K479" s="233"/>
      <c r="L479" s="239"/>
      <c r="M479" s="240"/>
      <c r="N479" s="241"/>
      <c r="O479" s="241"/>
      <c r="P479" s="241"/>
      <c r="Q479" s="241"/>
      <c r="R479" s="241"/>
      <c r="S479" s="241"/>
      <c r="T479" s="242"/>
      <c r="AT479" s="243" t="s">
        <v>159</v>
      </c>
      <c r="AU479" s="243" t="s">
        <v>82</v>
      </c>
      <c r="AV479" s="11" t="s">
        <v>82</v>
      </c>
      <c r="AW479" s="11" t="s">
        <v>35</v>
      </c>
      <c r="AX479" s="11" t="s">
        <v>80</v>
      </c>
      <c r="AY479" s="243" t="s">
        <v>150</v>
      </c>
    </row>
    <row r="480" s="10" customFormat="1" ht="29.88" customHeight="1">
      <c r="B480" s="204"/>
      <c r="C480" s="205"/>
      <c r="D480" s="206" t="s">
        <v>71</v>
      </c>
      <c r="E480" s="218" t="s">
        <v>809</v>
      </c>
      <c r="F480" s="218" t="s">
        <v>810</v>
      </c>
      <c r="G480" s="205"/>
      <c r="H480" s="205"/>
      <c r="I480" s="208"/>
      <c r="J480" s="219">
        <f>BK480</f>
        <v>0</v>
      </c>
      <c r="K480" s="205"/>
      <c r="L480" s="210"/>
      <c r="M480" s="211"/>
      <c r="N480" s="212"/>
      <c r="O480" s="212"/>
      <c r="P480" s="213">
        <f>SUM(P481:P514)</f>
        <v>0</v>
      </c>
      <c r="Q480" s="212"/>
      <c r="R480" s="213">
        <f>SUM(R481:R514)</f>
        <v>7.9063584000000011</v>
      </c>
      <c r="S480" s="212"/>
      <c r="T480" s="214">
        <f>SUM(T481:T514)</f>
        <v>0</v>
      </c>
      <c r="AR480" s="215" t="s">
        <v>80</v>
      </c>
      <c r="AT480" s="216" t="s">
        <v>71</v>
      </c>
      <c r="AU480" s="216" t="s">
        <v>80</v>
      </c>
      <c r="AY480" s="215" t="s">
        <v>150</v>
      </c>
      <c r="BK480" s="217">
        <f>SUM(BK481:BK514)</f>
        <v>0</v>
      </c>
    </row>
    <row r="481" s="1" customFormat="1" ht="25.5" customHeight="1">
      <c r="B481" s="45"/>
      <c r="C481" s="220" t="s">
        <v>811</v>
      </c>
      <c r="D481" s="220" t="s">
        <v>152</v>
      </c>
      <c r="E481" s="221" t="s">
        <v>812</v>
      </c>
      <c r="F481" s="222" t="s">
        <v>813</v>
      </c>
      <c r="G481" s="223" t="s">
        <v>783</v>
      </c>
      <c r="H481" s="224">
        <v>1</v>
      </c>
      <c r="I481" s="225"/>
      <c r="J481" s="226">
        <f>ROUND(I481*H481,2)</f>
        <v>0</v>
      </c>
      <c r="K481" s="222" t="s">
        <v>225</v>
      </c>
      <c r="L481" s="71"/>
      <c r="M481" s="227" t="s">
        <v>21</v>
      </c>
      <c r="N481" s="228" t="s">
        <v>43</v>
      </c>
      <c r="O481" s="46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AR481" s="23" t="s">
        <v>157</v>
      </c>
      <c r="AT481" s="23" t="s">
        <v>152</v>
      </c>
      <c r="AU481" s="23" t="s">
        <v>82</v>
      </c>
      <c r="AY481" s="23" t="s">
        <v>150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23" t="s">
        <v>80</v>
      </c>
      <c r="BK481" s="231">
        <f>ROUND(I481*H481,2)</f>
        <v>0</v>
      </c>
      <c r="BL481" s="23" t="s">
        <v>157</v>
      </c>
      <c r="BM481" s="23" t="s">
        <v>814</v>
      </c>
    </row>
    <row r="482" s="1" customFormat="1" ht="25.5" customHeight="1">
      <c r="B482" s="45"/>
      <c r="C482" s="220" t="s">
        <v>815</v>
      </c>
      <c r="D482" s="220" t="s">
        <v>152</v>
      </c>
      <c r="E482" s="221" t="s">
        <v>816</v>
      </c>
      <c r="F482" s="222" t="s">
        <v>817</v>
      </c>
      <c r="G482" s="223" t="s">
        <v>783</v>
      </c>
      <c r="H482" s="224">
        <v>1</v>
      </c>
      <c r="I482" s="225"/>
      <c r="J482" s="226">
        <f>ROUND(I482*H482,2)</f>
        <v>0</v>
      </c>
      <c r="K482" s="222" t="s">
        <v>225</v>
      </c>
      <c r="L482" s="71"/>
      <c r="M482" s="227" t="s">
        <v>21</v>
      </c>
      <c r="N482" s="228" t="s">
        <v>43</v>
      </c>
      <c r="O482" s="46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AR482" s="23" t="s">
        <v>157</v>
      </c>
      <c r="AT482" s="23" t="s">
        <v>152</v>
      </c>
      <c r="AU482" s="23" t="s">
        <v>82</v>
      </c>
      <c r="AY482" s="23" t="s">
        <v>150</v>
      </c>
      <c r="BE482" s="231">
        <f>IF(N482="základní",J482,0)</f>
        <v>0</v>
      </c>
      <c r="BF482" s="231">
        <f>IF(N482="snížená",J482,0)</f>
        <v>0</v>
      </c>
      <c r="BG482" s="231">
        <f>IF(N482="zákl. přenesená",J482,0)</f>
        <v>0</v>
      </c>
      <c r="BH482" s="231">
        <f>IF(N482="sníž. přenesená",J482,0)</f>
        <v>0</v>
      </c>
      <c r="BI482" s="231">
        <f>IF(N482="nulová",J482,0)</f>
        <v>0</v>
      </c>
      <c r="BJ482" s="23" t="s">
        <v>80</v>
      </c>
      <c r="BK482" s="231">
        <f>ROUND(I482*H482,2)</f>
        <v>0</v>
      </c>
      <c r="BL482" s="23" t="s">
        <v>157</v>
      </c>
      <c r="BM482" s="23" t="s">
        <v>818</v>
      </c>
    </row>
    <row r="483" s="1" customFormat="1" ht="38.25" customHeight="1">
      <c r="B483" s="45"/>
      <c r="C483" s="220" t="s">
        <v>819</v>
      </c>
      <c r="D483" s="220" t="s">
        <v>152</v>
      </c>
      <c r="E483" s="221" t="s">
        <v>820</v>
      </c>
      <c r="F483" s="222" t="s">
        <v>821</v>
      </c>
      <c r="G483" s="223" t="s">
        <v>155</v>
      </c>
      <c r="H483" s="224">
        <v>56.649999999999999</v>
      </c>
      <c r="I483" s="225"/>
      <c r="J483" s="226">
        <f>ROUND(I483*H483,2)</f>
        <v>0</v>
      </c>
      <c r="K483" s="222" t="s">
        <v>225</v>
      </c>
      <c r="L483" s="71"/>
      <c r="M483" s="227" t="s">
        <v>21</v>
      </c>
      <c r="N483" s="228" t="s">
        <v>43</v>
      </c>
      <c r="O483" s="46"/>
      <c r="P483" s="229">
        <f>O483*H483</f>
        <v>0</v>
      </c>
      <c r="Q483" s="229">
        <v>0</v>
      </c>
      <c r="R483" s="229">
        <f>Q483*H483</f>
        <v>0</v>
      </c>
      <c r="S483" s="229">
        <v>0</v>
      </c>
      <c r="T483" s="230">
        <f>S483*H483</f>
        <v>0</v>
      </c>
      <c r="AR483" s="23" t="s">
        <v>157</v>
      </c>
      <c r="AT483" s="23" t="s">
        <v>152</v>
      </c>
      <c r="AU483" s="23" t="s">
        <v>82</v>
      </c>
      <c r="AY483" s="23" t="s">
        <v>150</v>
      </c>
      <c r="BE483" s="231">
        <f>IF(N483="základní",J483,0)</f>
        <v>0</v>
      </c>
      <c r="BF483" s="231">
        <f>IF(N483="snížená",J483,0)</f>
        <v>0</v>
      </c>
      <c r="BG483" s="231">
        <f>IF(N483="zákl. přenesená",J483,0)</f>
        <v>0</v>
      </c>
      <c r="BH483" s="231">
        <f>IF(N483="sníž. přenesená",J483,0)</f>
        <v>0</v>
      </c>
      <c r="BI483" s="231">
        <f>IF(N483="nulová",J483,0)</f>
        <v>0</v>
      </c>
      <c r="BJ483" s="23" t="s">
        <v>80</v>
      </c>
      <c r="BK483" s="231">
        <f>ROUND(I483*H483,2)</f>
        <v>0</v>
      </c>
      <c r="BL483" s="23" t="s">
        <v>157</v>
      </c>
      <c r="BM483" s="23" t="s">
        <v>822</v>
      </c>
    </row>
    <row r="484" s="12" customFormat="1">
      <c r="B484" s="244"/>
      <c r="C484" s="245"/>
      <c r="D484" s="234" t="s">
        <v>159</v>
      </c>
      <c r="E484" s="246" t="s">
        <v>21</v>
      </c>
      <c r="F484" s="247" t="s">
        <v>823</v>
      </c>
      <c r="G484" s="245"/>
      <c r="H484" s="246" t="s">
        <v>21</v>
      </c>
      <c r="I484" s="248"/>
      <c r="J484" s="245"/>
      <c r="K484" s="245"/>
      <c r="L484" s="249"/>
      <c r="M484" s="250"/>
      <c r="N484" s="251"/>
      <c r="O484" s="251"/>
      <c r="P484" s="251"/>
      <c r="Q484" s="251"/>
      <c r="R484" s="251"/>
      <c r="S484" s="251"/>
      <c r="T484" s="252"/>
      <c r="AT484" s="253" t="s">
        <v>159</v>
      </c>
      <c r="AU484" s="253" t="s">
        <v>82</v>
      </c>
      <c r="AV484" s="12" t="s">
        <v>80</v>
      </c>
      <c r="AW484" s="12" t="s">
        <v>35</v>
      </c>
      <c r="AX484" s="12" t="s">
        <v>72</v>
      </c>
      <c r="AY484" s="253" t="s">
        <v>150</v>
      </c>
    </row>
    <row r="485" s="11" customFormat="1">
      <c r="B485" s="232"/>
      <c r="C485" s="233"/>
      <c r="D485" s="234" t="s">
        <v>159</v>
      </c>
      <c r="E485" s="235" t="s">
        <v>21</v>
      </c>
      <c r="F485" s="236" t="s">
        <v>824</v>
      </c>
      <c r="G485" s="233"/>
      <c r="H485" s="237">
        <v>33.299999999999997</v>
      </c>
      <c r="I485" s="238"/>
      <c r="J485" s="233"/>
      <c r="K485" s="233"/>
      <c r="L485" s="239"/>
      <c r="M485" s="240"/>
      <c r="N485" s="241"/>
      <c r="O485" s="241"/>
      <c r="P485" s="241"/>
      <c r="Q485" s="241"/>
      <c r="R485" s="241"/>
      <c r="S485" s="241"/>
      <c r="T485" s="242"/>
      <c r="AT485" s="243" t="s">
        <v>159</v>
      </c>
      <c r="AU485" s="243" t="s">
        <v>82</v>
      </c>
      <c r="AV485" s="11" t="s">
        <v>82</v>
      </c>
      <c r="AW485" s="11" t="s">
        <v>35</v>
      </c>
      <c r="AX485" s="11" t="s">
        <v>72</v>
      </c>
      <c r="AY485" s="243" t="s">
        <v>150</v>
      </c>
    </row>
    <row r="486" s="11" customFormat="1">
      <c r="B486" s="232"/>
      <c r="C486" s="233"/>
      <c r="D486" s="234" t="s">
        <v>159</v>
      </c>
      <c r="E486" s="235" t="s">
        <v>21</v>
      </c>
      <c r="F486" s="236" t="s">
        <v>825</v>
      </c>
      <c r="G486" s="233"/>
      <c r="H486" s="237">
        <v>23.350000000000001</v>
      </c>
      <c r="I486" s="238"/>
      <c r="J486" s="233"/>
      <c r="K486" s="233"/>
      <c r="L486" s="239"/>
      <c r="M486" s="240"/>
      <c r="N486" s="241"/>
      <c r="O486" s="241"/>
      <c r="P486" s="241"/>
      <c r="Q486" s="241"/>
      <c r="R486" s="241"/>
      <c r="S486" s="241"/>
      <c r="T486" s="242"/>
      <c r="AT486" s="243" t="s">
        <v>159</v>
      </c>
      <c r="AU486" s="243" t="s">
        <v>82</v>
      </c>
      <c r="AV486" s="11" t="s">
        <v>82</v>
      </c>
      <c r="AW486" s="11" t="s">
        <v>35</v>
      </c>
      <c r="AX486" s="11" t="s">
        <v>72</v>
      </c>
      <c r="AY486" s="243" t="s">
        <v>150</v>
      </c>
    </row>
    <row r="487" s="13" customFormat="1">
      <c r="B487" s="254"/>
      <c r="C487" s="255"/>
      <c r="D487" s="234" t="s">
        <v>159</v>
      </c>
      <c r="E487" s="256" t="s">
        <v>21</v>
      </c>
      <c r="F487" s="257" t="s">
        <v>180</v>
      </c>
      <c r="G487" s="255"/>
      <c r="H487" s="258">
        <v>56.649999999999999</v>
      </c>
      <c r="I487" s="259"/>
      <c r="J487" s="255"/>
      <c r="K487" s="255"/>
      <c r="L487" s="260"/>
      <c r="M487" s="261"/>
      <c r="N487" s="262"/>
      <c r="O487" s="262"/>
      <c r="P487" s="262"/>
      <c r="Q487" s="262"/>
      <c r="R487" s="262"/>
      <c r="S487" s="262"/>
      <c r="T487" s="263"/>
      <c r="AT487" s="264" t="s">
        <v>159</v>
      </c>
      <c r="AU487" s="264" t="s">
        <v>82</v>
      </c>
      <c r="AV487" s="13" t="s">
        <v>164</v>
      </c>
      <c r="AW487" s="13" t="s">
        <v>35</v>
      </c>
      <c r="AX487" s="13" t="s">
        <v>80</v>
      </c>
      <c r="AY487" s="264" t="s">
        <v>150</v>
      </c>
    </row>
    <row r="488" s="1" customFormat="1" ht="38.25" customHeight="1">
      <c r="B488" s="45"/>
      <c r="C488" s="220" t="s">
        <v>826</v>
      </c>
      <c r="D488" s="220" t="s">
        <v>152</v>
      </c>
      <c r="E488" s="221" t="s">
        <v>827</v>
      </c>
      <c r="F488" s="222" t="s">
        <v>828</v>
      </c>
      <c r="G488" s="223" t="s">
        <v>155</v>
      </c>
      <c r="H488" s="224">
        <v>56.649999999999999</v>
      </c>
      <c r="I488" s="225"/>
      <c r="J488" s="226">
        <f>ROUND(I488*H488,2)</f>
        <v>0</v>
      </c>
      <c r="K488" s="222" t="s">
        <v>225</v>
      </c>
      <c r="L488" s="71"/>
      <c r="M488" s="227" t="s">
        <v>21</v>
      </c>
      <c r="N488" s="228" t="s">
        <v>43</v>
      </c>
      <c r="O488" s="46"/>
      <c r="P488" s="229">
        <f>O488*H488</f>
        <v>0</v>
      </c>
      <c r="Q488" s="229">
        <v>0</v>
      </c>
      <c r="R488" s="229">
        <f>Q488*H488</f>
        <v>0</v>
      </c>
      <c r="S488" s="229">
        <v>0</v>
      </c>
      <c r="T488" s="230">
        <f>S488*H488</f>
        <v>0</v>
      </c>
      <c r="AR488" s="23" t="s">
        <v>157</v>
      </c>
      <c r="AT488" s="23" t="s">
        <v>152</v>
      </c>
      <c r="AU488" s="23" t="s">
        <v>82</v>
      </c>
      <c r="AY488" s="23" t="s">
        <v>150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23" t="s">
        <v>80</v>
      </c>
      <c r="BK488" s="231">
        <f>ROUND(I488*H488,2)</f>
        <v>0</v>
      </c>
      <c r="BL488" s="23" t="s">
        <v>157</v>
      </c>
      <c r="BM488" s="23" t="s">
        <v>829</v>
      </c>
    </row>
    <row r="489" s="1" customFormat="1" ht="16.5" customHeight="1">
      <c r="B489" s="45"/>
      <c r="C489" s="220" t="s">
        <v>830</v>
      </c>
      <c r="D489" s="220" t="s">
        <v>152</v>
      </c>
      <c r="E489" s="221" t="s">
        <v>831</v>
      </c>
      <c r="F489" s="222" t="s">
        <v>832</v>
      </c>
      <c r="G489" s="223" t="s">
        <v>155</v>
      </c>
      <c r="H489" s="224">
        <v>56.649999999999999</v>
      </c>
      <c r="I489" s="225"/>
      <c r="J489" s="226">
        <f>ROUND(I489*H489,2)</f>
        <v>0</v>
      </c>
      <c r="K489" s="222" t="s">
        <v>225</v>
      </c>
      <c r="L489" s="71"/>
      <c r="M489" s="227" t="s">
        <v>21</v>
      </c>
      <c r="N489" s="228" t="s">
        <v>43</v>
      </c>
      <c r="O489" s="46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AR489" s="23" t="s">
        <v>157</v>
      </c>
      <c r="AT489" s="23" t="s">
        <v>152</v>
      </c>
      <c r="AU489" s="23" t="s">
        <v>82</v>
      </c>
      <c r="AY489" s="23" t="s">
        <v>150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23" t="s">
        <v>80</v>
      </c>
      <c r="BK489" s="231">
        <f>ROUND(I489*H489,2)</f>
        <v>0</v>
      </c>
      <c r="BL489" s="23" t="s">
        <v>157</v>
      </c>
      <c r="BM489" s="23" t="s">
        <v>833</v>
      </c>
    </row>
    <row r="490" s="1" customFormat="1" ht="25.5" customHeight="1">
      <c r="B490" s="45"/>
      <c r="C490" s="220" t="s">
        <v>834</v>
      </c>
      <c r="D490" s="220" t="s">
        <v>152</v>
      </c>
      <c r="E490" s="221" t="s">
        <v>835</v>
      </c>
      <c r="F490" s="222" t="s">
        <v>836</v>
      </c>
      <c r="G490" s="223" t="s">
        <v>155</v>
      </c>
      <c r="H490" s="224">
        <v>56.649999999999999</v>
      </c>
      <c r="I490" s="225"/>
      <c r="J490" s="226">
        <f>ROUND(I490*H490,2)</f>
        <v>0</v>
      </c>
      <c r="K490" s="222" t="s">
        <v>225</v>
      </c>
      <c r="L490" s="71"/>
      <c r="M490" s="227" t="s">
        <v>21</v>
      </c>
      <c r="N490" s="228" t="s">
        <v>43</v>
      </c>
      <c r="O490" s="46"/>
      <c r="P490" s="229">
        <f>O490*H490</f>
        <v>0</v>
      </c>
      <c r="Q490" s="229">
        <v>0</v>
      </c>
      <c r="R490" s="229">
        <f>Q490*H490</f>
        <v>0</v>
      </c>
      <c r="S490" s="229">
        <v>0</v>
      </c>
      <c r="T490" s="230">
        <f>S490*H490</f>
        <v>0</v>
      </c>
      <c r="AR490" s="23" t="s">
        <v>157</v>
      </c>
      <c r="AT490" s="23" t="s">
        <v>152</v>
      </c>
      <c r="AU490" s="23" t="s">
        <v>82</v>
      </c>
      <c r="AY490" s="23" t="s">
        <v>150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23" t="s">
        <v>80</v>
      </c>
      <c r="BK490" s="231">
        <f>ROUND(I490*H490,2)</f>
        <v>0</v>
      </c>
      <c r="BL490" s="23" t="s">
        <v>157</v>
      </c>
      <c r="BM490" s="23" t="s">
        <v>837</v>
      </c>
    </row>
    <row r="491" s="1" customFormat="1" ht="25.5" customHeight="1">
      <c r="B491" s="45"/>
      <c r="C491" s="220" t="s">
        <v>838</v>
      </c>
      <c r="D491" s="220" t="s">
        <v>152</v>
      </c>
      <c r="E491" s="221" t="s">
        <v>839</v>
      </c>
      <c r="F491" s="222" t="s">
        <v>840</v>
      </c>
      <c r="G491" s="223" t="s">
        <v>170</v>
      </c>
      <c r="H491" s="224">
        <v>13.76</v>
      </c>
      <c r="I491" s="225"/>
      <c r="J491" s="226">
        <f>ROUND(I491*H491,2)</f>
        <v>0</v>
      </c>
      <c r="K491" s="222" t="s">
        <v>156</v>
      </c>
      <c r="L491" s="71"/>
      <c r="M491" s="227" t="s">
        <v>21</v>
      </c>
      <c r="N491" s="228" t="s">
        <v>43</v>
      </c>
      <c r="O491" s="46"/>
      <c r="P491" s="229">
        <f>O491*H491</f>
        <v>0</v>
      </c>
      <c r="Q491" s="229">
        <v>0.00122</v>
      </c>
      <c r="R491" s="229">
        <f>Q491*H491</f>
        <v>0.016787199999999999</v>
      </c>
      <c r="S491" s="229">
        <v>0</v>
      </c>
      <c r="T491" s="230">
        <f>S491*H491</f>
        <v>0</v>
      </c>
      <c r="AR491" s="23" t="s">
        <v>157</v>
      </c>
      <c r="AT491" s="23" t="s">
        <v>152</v>
      </c>
      <c r="AU491" s="23" t="s">
        <v>82</v>
      </c>
      <c r="AY491" s="23" t="s">
        <v>150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23" t="s">
        <v>80</v>
      </c>
      <c r="BK491" s="231">
        <f>ROUND(I491*H491,2)</f>
        <v>0</v>
      </c>
      <c r="BL491" s="23" t="s">
        <v>157</v>
      </c>
      <c r="BM491" s="23" t="s">
        <v>841</v>
      </c>
    </row>
    <row r="492" s="11" customFormat="1">
      <c r="B492" s="232"/>
      <c r="C492" s="233"/>
      <c r="D492" s="234" t="s">
        <v>159</v>
      </c>
      <c r="E492" s="235" t="s">
        <v>21</v>
      </c>
      <c r="F492" s="236" t="s">
        <v>842</v>
      </c>
      <c r="G492" s="233"/>
      <c r="H492" s="237">
        <v>13.76</v>
      </c>
      <c r="I492" s="238"/>
      <c r="J492" s="233"/>
      <c r="K492" s="233"/>
      <c r="L492" s="239"/>
      <c r="M492" s="240"/>
      <c r="N492" s="241"/>
      <c r="O492" s="241"/>
      <c r="P492" s="241"/>
      <c r="Q492" s="241"/>
      <c r="R492" s="241"/>
      <c r="S492" s="241"/>
      <c r="T492" s="242"/>
      <c r="AT492" s="243" t="s">
        <v>159</v>
      </c>
      <c r="AU492" s="243" t="s">
        <v>82</v>
      </c>
      <c r="AV492" s="11" t="s">
        <v>82</v>
      </c>
      <c r="AW492" s="11" t="s">
        <v>35</v>
      </c>
      <c r="AX492" s="11" t="s">
        <v>80</v>
      </c>
      <c r="AY492" s="243" t="s">
        <v>150</v>
      </c>
    </row>
    <row r="493" s="1" customFormat="1" ht="38.25" customHeight="1">
      <c r="B493" s="45"/>
      <c r="C493" s="220" t="s">
        <v>843</v>
      </c>
      <c r="D493" s="220" t="s">
        <v>152</v>
      </c>
      <c r="E493" s="221" t="s">
        <v>844</v>
      </c>
      <c r="F493" s="222" t="s">
        <v>845</v>
      </c>
      <c r="G493" s="223" t="s">
        <v>259</v>
      </c>
      <c r="H493" s="224">
        <v>45.299999999999997</v>
      </c>
      <c r="I493" s="225"/>
      <c r="J493" s="226">
        <f>ROUND(I493*H493,2)</f>
        <v>0</v>
      </c>
      <c r="K493" s="222" t="s">
        <v>225</v>
      </c>
      <c r="L493" s="71"/>
      <c r="M493" s="227" t="s">
        <v>21</v>
      </c>
      <c r="N493" s="228" t="s">
        <v>43</v>
      </c>
      <c r="O493" s="46"/>
      <c r="P493" s="229">
        <f>O493*H493</f>
        <v>0</v>
      </c>
      <c r="Q493" s="229">
        <v>0</v>
      </c>
      <c r="R493" s="229">
        <f>Q493*H493</f>
        <v>0</v>
      </c>
      <c r="S493" s="229">
        <v>0</v>
      </c>
      <c r="T493" s="230">
        <f>S493*H493</f>
        <v>0</v>
      </c>
      <c r="AR493" s="23" t="s">
        <v>157</v>
      </c>
      <c r="AT493" s="23" t="s">
        <v>152</v>
      </c>
      <c r="AU493" s="23" t="s">
        <v>82</v>
      </c>
      <c r="AY493" s="23" t="s">
        <v>150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23" t="s">
        <v>80</v>
      </c>
      <c r="BK493" s="231">
        <f>ROUND(I493*H493,2)</f>
        <v>0</v>
      </c>
      <c r="BL493" s="23" t="s">
        <v>157</v>
      </c>
      <c r="BM493" s="23" t="s">
        <v>846</v>
      </c>
    </row>
    <row r="494" s="12" customFormat="1">
      <c r="B494" s="244"/>
      <c r="C494" s="245"/>
      <c r="D494" s="234" t="s">
        <v>159</v>
      </c>
      <c r="E494" s="246" t="s">
        <v>21</v>
      </c>
      <c r="F494" s="247" t="s">
        <v>331</v>
      </c>
      <c r="G494" s="245"/>
      <c r="H494" s="246" t="s">
        <v>21</v>
      </c>
      <c r="I494" s="248"/>
      <c r="J494" s="245"/>
      <c r="K494" s="245"/>
      <c r="L494" s="249"/>
      <c r="M494" s="250"/>
      <c r="N494" s="251"/>
      <c r="O494" s="251"/>
      <c r="P494" s="251"/>
      <c r="Q494" s="251"/>
      <c r="R494" s="251"/>
      <c r="S494" s="251"/>
      <c r="T494" s="252"/>
      <c r="AT494" s="253" t="s">
        <v>159</v>
      </c>
      <c r="AU494" s="253" t="s">
        <v>82</v>
      </c>
      <c r="AV494" s="12" t="s">
        <v>80</v>
      </c>
      <c r="AW494" s="12" t="s">
        <v>35</v>
      </c>
      <c r="AX494" s="12" t="s">
        <v>72</v>
      </c>
      <c r="AY494" s="253" t="s">
        <v>150</v>
      </c>
    </row>
    <row r="495" s="11" customFormat="1">
      <c r="B495" s="232"/>
      <c r="C495" s="233"/>
      <c r="D495" s="234" t="s">
        <v>159</v>
      </c>
      <c r="E495" s="235" t="s">
        <v>21</v>
      </c>
      <c r="F495" s="236" t="s">
        <v>847</v>
      </c>
      <c r="G495" s="233"/>
      <c r="H495" s="237">
        <v>45.299999999999997</v>
      </c>
      <c r="I495" s="238"/>
      <c r="J495" s="233"/>
      <c r="K495" s="233"/>
      <c r="L495" s="239"/>
      <c r="M495" s="240"/>
      <c r="N495" s="241"/>
      <c r="O495" s="241"/>
      <c r="P495" s="241"/>
      <c r="Q495" s="241"/>
      <c r="R495" s="241"/>
      <c r="S495" s="241"/>
      <c r="T495" s="242"/>
      <c r="AT495" s="243" t="s">
        <v>159</v>
      </c>
      <c r="AU495" s="243" t="s">
        <v>82</v>
      </c>
      <c r="AV495" s="11" t="s">
        <v>82</v>
      </c>
      <c r="AW495" s="11" t="s">
        <v>35</v>
      </c>
      <c r="AX495" s="11" t="s">
        <v>72</v>
      </c>
      <c r="AY495" s="243" t="s">
        <v>150</v>
      </c>
    </row>
    <row r="496" s="13" customFormat="1">
      <c r="B496" s="254"/>
      <c r="C496" s="255"/>
      <c r="D496" s="234" t="s">
        <v>159</v>
      </c>
      <c r="E496" s="256" t="s">
        <v>21</v>
      </c>
      <c r="F496" s="257" t="s">
        <v>180</v>
      </c>
      <c r="G496" s="255"/>
      <c r="H496" s="258">
        <v>45.299999999999997</v>
      </c>
      <c r="I496" s="259"/>
      <c r="J496" s="255"/>
      <c r="K496" s="255"/>
      <c r="L496" s="260"/>
      <c r="M496" s="261"/>
      <c r="N496" s="262"/>
      <c r="O496" s="262"/>
      <c r="P496" s="262"/>
      <c r="Q496" s="262"/>
      <c r="R496" s="262"/>
      <c r="S496" s="262"/>
      <c r="T496" s="263"/>
      <c r="AT496" s="264" t="s">
        <v>159</v>
      </c>
      <c r="AU496" s="264" t="s">
        <v>82</v>
      </c>
      <c r="AV496" s="13" t="s">
        <v>164</v>
      </c>
      <c r="AW496" s="13" t="s">
        <v>35</v>
      </c>
      <c r="AX496" s="13" t="s">
        <v>80</v>
      </c>
      <c r="AY496" s="264" t="s">
        <v>150</v>
      </c>
    </row>
    <row r="497" s="1" customFormat="1" ht="16.5" customHeight="1">
      <c r="B497" s="45"/>
      <c r="C497" s="265" t="s">
        <v>848</v>
      </c>
      <c r="D497" s="265" t="s">
        <v>240</v>
      </c>
      <c r="E497" s="266" t="s">
        <v>849</v>
      </c>
      <c r="F497" s="267" t="s">
        <v>850</v>
      </c>
      <c r="G497" s="268" t="s">
        <v>170</v>
      </c>
      <c r="H497" s="269">
        <v>0.66700000000000004</v>
      </c>
      <c r="I497" s="270"/>
      <c r="J497" s="271">
        <f>ROUND(I497*H497,2)</f>
        <v>0</v>
      </c>
      <c r="K497" s="267" t="s">
        <v>225</v>
      </c>
      <c r="L497" s="272"/>
      <c r="M497" s="273" t="s">
        <v>21</v>
      </c>
      <c r="N497" s="274" t="s">
        <v>43</v>
      </c>
      <c r="O497" s="46"/>
      <c r="P497" s="229">
        <f>O497*H497</f>
        <v>0</v>
      </c>
      <c r="Q497" s="229">
        <v>0.55000000000000004</v>
      </c>
      <c r="R497" s="229">
        <f>Q497*H497</f>
        <v>0.36685000000000006</v>
      </c>
      <c r="S497" s="229">
        <v>0</v>
      </c>
      <c r="T497" s="230">
        <f>S497*H497</f>
        <v>0</v>
      </c>
      <c r="AR497" s="23" t="s">
        <v>190</v>
      </c>
      <c r="AT497" s="23" t="s">
        <v>240</v>
      </c>
      <c r="AU497" s="23" t="s">
        <v>82</v>
      </c>
      <c r="AY497" s="23" t="s">
        <v>150</v>
      </c>
      <c r="BE497" s="231">
        <f>IF(N497="základní",J497,0)</f>
        <v>0</v>
      </c>
      <c r="BF497" s="231">
        <f>IF(N497="snížená",J497,0)</f>
        <v>0</v>
      </c>
      <c r="BG497" s="231">
        <f>IF(N497="zákl. přenesená",J497,0)</f>
        <v>0</v>
      </c>
      <c r="BH497" s="231">
        <f>IF(N497="sníž. přenesená",J497,0)</f>
        <v>0</v>
      </c>
      <c r="BI497" s="231">
        <f>IF(N497="nulová",J497,0)</f>
        <v>0</v>
      </c>
      <c r="BJ497" s="23" t="s">
        <v>80</v>
      </c>
      <c r="BK497" s="231">
        <f>ROUND(I497*H497,2)</f>
        <v>0</v>
      </c>
      <c r="BL497" s="23" t="s">
        <v>157</v>
      </c>
      <c r="BM497" s="23" t="s">
        <v>851</v>
      </c>
    </row>
    <row r="498" s="12" customFormat="1">
      <c r="B498" s="244"/>
      <c r="C498" s="245"/>
      <c r="D498" s="234" t="s">
        <v>159</v>
      </c>
      <c r="E498" s="246" t="s">
        <v>21</v>
      </c>
      <c r="F498" s="247" t="s">
        <v>331</v>
      </c>
      <c r="G498" s="245"/>
      <c r="H498" s="246" t="s">
        <v>21</v>
      </c>
      <c r="I498" s="248"/>
      <c r="J498" s="245"/>
      <c r="K498" s="245"/>
      <c r="L498" s="249"/>
      <c r="M498" s="250"/>
      <c r="N498" s="251"/>
      <c r="O498" s="251"/>
      <c r="P498" s="251"/>
      <c r="Q498" s="251"/>
      <c r="R498" s="251"/>
      <c r="S498" s="251"/>
      <c r="T498" s="252"/>
      <c r="AT498" s="253" t="s">
        <v>159</v>
      </c>
      <c r="AU498" s="253" t="s">
        <v>82</v>
      </c>
      <c r="AV498" s="12" t="s">
        <v>80</v>
      </c>
      <c r="AW498" s="12" t="s">
        <v>35</v>
      </c>
      <c r="AX498" s="12" t="s">
        <v>72</v>
      </c>
      <c r="AY498" s="253" t="s">
        <v>150</v>
      </c>
    </row>
    <row r="499" s="11" customFormat="1">
      <c r="B499" s="232"/>
      <c r="C499" s="233"/>
      <c r="D499" s="234" t="s">
        <v>159</v>
      </c>
      <c r="E499" s="235" t="s">
        <v>21</v>
      </c>
      <c r="F499" s="236" t="s">
        <v>852</v>
      </c>
      <c r="G499" s="233"/>
      <c r="H499" s="237">
        <v>0.66700000000000004</v>
      </c>
      <c r="I499" s="238"/>
      <c r="J499" s="233"/>
      <c r="K499" s="233"/>
      <c r="L499" s="239"/>
      <c r="M499" s="240"/>
      <c r="N499" s="241"/>
      <c r="O499" s="241"/>
      <c r="P499" s="241"/>
      <c r="Q499" s="241"/>
      <c r="R499" s="241"/>
      <c r="S499" s="241"/>
      <c r="T499" s="242"/>
      <c r="AT499" s="243" t="s">
        <v>159</v>
      </c>
      <c r="AU499" s="243" t="s">
        <v>82</v>
      </c>
      <c r="AV499" s="11" t="s">
        <v>82</v>
      </c>
      <c r="AW499" s="11" t="s">
        <v>35</v>
      </c>
      <c r="AX499" s="11" t="s">
        <v>72</v>
      </c>
      <c r="AY499" s="243" t="s">
        <v>150</v>
      </c>
    </row>
    <row r="500" s="13" customFormat="1">
      <c r="B500" s="254"/>
      <c r="C500" s="255"/>
      <c r="D500" s="234" t="s">
        <v>159</v>
      </c>
      <c r="E500" s="256" t="s">
        <v>21</v>
      </c>
      <c r="F500" s="257" t="s">
        <v>180</v>
      </c>
      <c r="G500" s="255"/>
      <c r="H500" s="258">
        <v>0.66700000000000004</v>
      </c>
      <c r="I500" s="259"/>
      <c r="J500" s="255"/>
      <c r="K500" s="255"/>
      <c r="L500" s="260"/>
      <c r="M500" s="261"/>
      <c r="N500" s="262"/>
      <c r="O500" s="262"/>
      <c r="P500" s="262"/>
      <c r="Q500" s="262"/>
      <c r="R500" s="262"/>
      <c r="S500" s="262"/>
      <c r="T500" s="263"/>
      <c r="AT500" s="264" t="s">
        <v>159</v>
      </c>
      <c r="AU500" s="264" t="s">
        <v>82</v>
      </c>
      <c r="AV500" s="13" t="s">
        <v>164</v>
      </c>
      <c r="AW500" s="13" t="s">
        <v>35</v>
      </c>
      <c r="AX500" s="13" t="s">
        <v>80</v>
      </c>
      <c r="AY500" s="264" t="s">
        <v>150</v>
      </c>
    </row>
    <row r="501" s="1" customFormat="1" ht="25.5" customHeight="1">
      <c r="B501" s="45"/>
      <c r="C501" s="220" t="s">
        <v>853</v>
      </c>
      <c r="D501" s="220" t="s">
        <v>152</v>
      </c>
      <c r="E501" s="221" t="s">
        <v>854</v>
      </c>
      <c r="F501" s="222" t="s">
        <v>855</v>
      </c>
      <c r="G501" s="223" t="s">
        <v>155</v>
      </c>
      <c r="H501" s="224">
        <v>221.37200000000001</v>
      </c>
      <c r="I501" s="225"/>
      <c r="J501" s="226">
        <f>ROUND(I501*H501,2)</f>
        <v>0</v>
      </c>
      <c r="K501" s="222" t="s">
        <v>156</v>
      </c>
      <c r="L501" s="71"/>
      <c r="M501" s="227" t="s">
        <v>21</v>
      </c>
      <c r="N501" s="228" t="s">
        <v>43</v>
      </c>
      <c r="O501" s="46"/>
      <c r="P501" s="229">
        <f>O501*H501</f>
        <v>0</v>
      </c>
      <c r="Q501" s="229">
        <v>0</v>
      </c>
      <c r="R501" s="229">
        <f>Q501*H501</f>
        <v>0</v>
      </c>
      <c r="S501" s="229">
        <v>0</v>
      </c>
      <c r="T501" s="230">
        <f>S501*H501</f>
        <v>0</v>
      </c>
      <c r="AR501" s="23" t="s">
        <v>157</v>
      </c>
      <c r="AT501" s="23" t="s">
        <v>152</v>
      </c>
      <c r="AU501" s="23" t="s">
        <v>82</v>
      </c>
      <c r="AY501" s="23" t="s">
        <v>150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23" t="s">
        <v>80</v>
      </c>
      <c r="BK501" s="231">
        <f>ROUND(I501*H501,2)</f>
        <v>0</v>
      </c>
      <c r="BL501" s="23" t="s">
        <v>157</v>
      </c>
      <c r="BM501" s="23" t="s">
        <v>856</v>
      </c>
    </row>
    <row r="502" s="12" customFormat="1">
      <c r="B502" s="244"/>
      <c r="C502" s="245"/>
      <c r="D502" s="234" t="s">
        <v>159</v>
      </c>
      <c r="E502" s="246" t="s">
        <v>21</v>
      </c>
      <c r="F502" s="247" t="s">
        <v>857</v>
      </c>
      <c r="G502" s="245"/>
      <c r="H502" s="246" t="s">
        <v>21</v>
      </c>
      <c r="I502" s="248"/>
      <c r="J502" s="245"/>
      <c r="K502" s="245"/>
      <c r="L502" s="249"/>
      <c r="M502" s="250"/>
      <c r="N502" s="251"/>
      <c r="O502" s="251"/>
      <c r="P502" s="251"/>
      <c r="Q502" s="251"/>
      <c r="R502" s="251"/>
      <c r="S502" s="251"/>
      <c r="T502" s="252"/>
      <c r="AT502" s="253" t="s">
        <v>159</v>
      </c>
      <c r="AU502" s="253" t="s">
        <v>82</v>
      </c>
      <c r="AV502" s="12" t="s">
        <v>80</v>
      </c>
      <c r="AW502" s="12" t="s">
        <v>35</v>
      </c>
      <c r="AX502" s="12" t="s">
        <v>72</v>
      </c>
      <c r="AY502" s="253" t="s">
        <v>150</v>
      </c>
    </row>
    <row r="503" s="11" customFormat="1">
      <c r="B503" s="232"/>
      <c r="C503" s="233"/>
      <c r="D503" s="234" t="s">
        <v>159</v>
      </c>
      <c r="E503" s="235" t="s">
        <v>21</v>
      </c>
      <c r="F503" s="236" t="s">
        <v>858</v>
      </c>
      <c r="G503" s="233"/>
      <c r="H503" s="237">
        <v>221.37200000000001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AT503" s="243" t="s">
        <v>159</v>
      </c>
      <c r="AU503" s="243" t="s">
        <v>82</v>
      </c>
      <c r="AV503" s="11" t="s">
        <v>82</v>
      </c>
      <c r="AW503" s="11" t="s">
        <v>35</v>
      </c>
      <c r="AX503" s="11" t="s">
        <v>80</v>
      </c>
      <c r="AY503" s="243" t="s">
        <v>150</v>
      </c>
    </row>
    <row r="504" s="1" customFormat="1" ht="16.5" customHeight="1">
      <c r="B504" s="45"/>
      <c r="C504" s="265" t="s">
        <v>859</v>
      </c>
      <c r="D504" s="265" t="s">
        <v>240</v>
      </c>
      <c r="E504" s="266" t="s">
        <v>860</v>
      </c>
      <c r="F504" s="267" t="s">
        <v>861</v>
      </c>
      <c r="G504" s="268" t="s">
        <v>170</v>
      </c>
      <c r="H504" s="269">
        <v>12.220000000000001</v>
      </c>
      <c r="I504" s="270"/>
      <c r="J504" s="271">
        <f>ROUND(I504*H504,2)</f>
        <v>0</v>
      </c>
      <c r="K504" s="267" t="s">
        <v>156</v>
      </c>
      <c r="L504" s="272"/>
      <c r="M504" s="273" t="s">
        <v>21</v>
      </c>
      <c r="N504" s="274" t="s">
        <v>43</v>
      </c>
      <c r="O504" s="46"/>
      <c r="P504" s="229">
        <f>O504*H504</f>
        <v>0</v>
      </c>
      <c r="Q504" s="229">
        <v>0.55000000000000004</v>
      </c>
      <c r="R504" s="229">
        <f>Q504*H504</f>
        <v>6.721000000000001</v>
      </c>
      <c r="S504" s="229">
        <v>0</v>
      </c>
      <c r="T504" s="230">
        <f>S504*H504</f>
        <v>0</v>
      </c>
      <c r="AR504" s="23" t="s">
        <v>190</v>
      </c>
      <c r="AT504" s="23" t="s">
        <v>240</v>
      </c>
      <c r="AU504" s="23" t="s">
        <v>82</v>
      </c>
      <c r="AY504" s="23" t="s">
        <v>150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23" t="s">
        <v>80</v>
      </c>
      <c r="BK504" s="231">
        <f>ROUND(I504*H504,2)</f>
        <v>0</v>
      </c>
      <c r="BL504" s="23" t="s">
        <v>157</v>
      </c>
      <c r="BM504" s="23" t="s">
        <v>862</v>
      </c>
    </row>
    <row r="505" s="11" customFormat="1">
      <c r="B505" s="232"/>
      <c r="C505" s="233"/>
      <c r="D505" s="234" t="s">
        <v>159</v>
      </c>
      <c r="E505" s="235" t="s">
        <v>21</v>
      </c>
      <c r="F505" s="236" t="s">
        <v>863</v>
      </c>
      <c r="G505" s="233"/>
      <c r="H505" s="237">
        <v>6.1100000000000003</v>
      </c>
      <c r="I505" s="238"/>
      <c r="J505" s="233"/>
      <c r="K505" s="233"/>
      <c r="L505" s="239"/>
      <c r="M505" s="240"/>
      <c r="N505" s="241"/>
      <c r="O505" s="241"/>
      <c r="P505" s="241"/>
      <c r="Q505" s="241"/>
      <c r="R505" s="241"/>
      <c r="S505" s="241"/>
      <c r="T505" s="242"/>
      <c r="AT505" s="243" t="s">
        <v>159</v>
      </c>
      <c r="AU505" s="243" t="s">
        <v>82</v>
      </c>
      <c r="AV505" s="11" t="s">
        <v>82</v>
      </c>
      <c r="AW505" s="11" t="s">
        <v>35</v>
      </c>
      <c r="AX505" s="11" t="s">
        <v>80</v>
      </c>
      <c r="AY505" s="243" t="s">
        <v>150</v>
      </c>
    </row>
    <row r="506" s="11" customFormat="1">
      <c r="B506" s="232"/>
      <c r="C506" s="233"/>
      <c r="D506" s="234" t="s">
        <v>159</v>
      </c>
      <c r="E506" s="233"/>
      <c r="F506" s="236" t="s">
        <v>864</v>
      </c>
      <c r="G506" s="233"/>
      <c r="H506" s="237">
        <v>12.220000000000001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AT506" s="243" t="s">
        <v>159</v>
      </c>
      <c r="AU506" s="243" t="s">
        <v>82</v>
      </c>
      <c r="AV506" s="11" t="s">
        <v>82</v>
      </c>
      <c r="AW506" s="11" t="s">
        <v>6</v>
      </c>
      <c r="AX506" s="11" t="s">
        <v>80</v>
      </c>
      <c r="AY506" s="243" t="s">
        <v>150</v>
      </c>
    </row>
    <row r="507" s="1" customFormat="1" ht="25.5" customHeight="1">
      <c r="B507" s="45"/>
      <c r="C507" s="220" t="s">
        <v>865</v>
      </c>
      <c r="D507" s="220" t="s">
        <v>152</v>
      </c>
      <c r="E507" s="221" t="s">
        <v>866</v>
      </c>
      <c r="F507" s="222" t="s">
        <v>867</v>
      </c>
      <c r="G507" s="223" t="s">
        <v>155</v>
      </c>
      <c r="H507" s="224">
        <v>221.37200000000001</v>
      </c>
      <c r="I507" s="225"/>
      <c r="J507" s="226">
        <f>ROUND(I507*H507,2)</f>
        <v>0</v>
      </c>
      <c r="K507" s="222" t="s">
        <v>156</v>
      </c>
      <c r="L507" s="71"/>
      <c r="M507" s="227" t="s">
        <v>21</v>
      </c>
      <c r="N507" s="228" t="s">
        <v>43</v>
      </c>
      <c r="O507" s="46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AR507" s="23" t="s">
        <v>157</v>
      </c>
      <c r="AT507" s="23" t="s">
        <v>152</v>
      </c>
      <c r="AU507" s="23" t="s">
        <v>82</v>
      </c>
      <c r="AY507" s="23" t="s">
        <v>150</v>
      </c>
      <c r="BE507" s="231">
        <f>IF(N507="základní",J507,0)</f>
        <v>0</v>
      </c>
      <c r="BF507" s="231">
        <f>IF(N507="snížená",J507,0)</f>
        <v>0</v>
      </c>
      <c r="BG507" s="231">
        <f>IF(N507="zákl. přenesená",J507,0)</f>
        <v>0</v>
      </c>
      <c r="BH507" s="231">
        <f>IF(N507="sníž. přenesená",J507,0)</f>
        <v>0</v>
      </c>
      <c r="BI507" s="231">
        <f>IF(N507="nulová",J507,0)</f>
        <v>0</v>
      </c>
      <c r="BJ507" s="23" t="s">
        <v>80</v>
      </c>
      <c r="BK507" s="231">
        <f>ROUND(I507*H507,2)</f>
        <v>0</v>
      </c>
      <c r="BL507" s="23" t="s">
        <v>157</v>
      </c>
      <c r="BM507" s="23" t="s">
        <v>868</v>
      </c>
    </row>
    <row r="508" s="12" customFormat="1">
      <c r="B508" s="244"/>
      <c r="C508" s="245"/>
      <c r="D508" s="234" t="s">
        <v>159</v>
      </c>
      <c r="E508" s="246" t="s">
        <v>21</v>
      </c>
      <c r="F508" s="247" t="s">
        <v>857</v>
      </c>
      <c r="G508" s="245"/>
      <c r="H508" s="246" t="s">
        <v>21</v>
      </c>
      <c r="I508" s="248"/>
      <c r="J508" s="245"/>
      <c r="K508" s="245"/>
      <c r="L508" s="249"/>
      <c r="M508" s="250"/>
      <c r="N508" s="251"/>
      <c r="O508" s="251"/>
      <c r="P508" s="251"/>
      <c r="Q508" s="251"/>
      <c r="R508" s="251"/>
      <c r="S508" s="251"/>
      <c r="T508" s="252"/>
      <c r="AT508" s="253" t="s">
        <v>159</v>
      </c>
      <c r="AU508" s="253" t="s">
        <v>82</v>
      </c>
      <c r="AV508" s="12" t="s">
        <v>80</v>
      </c>
      <c r="AW508" s="12" t="s">
        <v>35</v>
      </c>
      <c r="AX508" s="12" t="s">
        <v>72</v>
      </c>
      <c r="AY508" s="253" t="s">
        <v>150</v>
      </c>
    </row>
    <row r="509" s="11" customFormat="1">
      <c r="B509" s="232"/>
      <c r="C509" s="233"/>
      <c r="D509" s="234" t="s">
        <v>159</v>
      </c>
      <c r="E509" s="235" t="s">
        <v>21</v>
      </c>
      <c r="F509" s="236" t="s">
        <v>858</v>
      </c>
      <c r="G509" s="233"/>
      <c r="H509" s="237">
        <v>221.37200000000001</v>
      </c>
      <c r="I509" s="238"/>
      <c r="J509" s="233"/>
      <c r="K509" s="233"/>
      <c r="L509" s="239"/>
      <c r="M509" s="240"/>
      <c r="N509" s="241"/>
      <c r="O509" s="241"/>
      <c r="P509" s="241"/>
      <c r="Q509" s="241"/>
      <c r="R509" s="241"/>
      <c r="S509" s="241"/>
      <c r="T509" s="242"/>
      <c r="AT509" s="243" t="s">
        <v>159</v>
      </c>
      <c r="AU509" s="243" t="s">
        <v>82</v>
      </c>
      <c r="AV509" s="11" t="s">
        <v>82</v>
      </c>
      <c r="AW509" s="11" t="s">
        <v>35</v>
      </c>
      <c r="AX509" s="11" t="s">
        <v>80</v>
      </c>
      <c r="AY509" s="243" t="s">
        <v>150</v>
      </c>
    </row>
    <row r="510" s="1" customFormat="1" ht="16.5" customHeight="1">
      <c r="B510" s="45"/>
      <c r="C510" s="265" t="s">
        <v>869</v>
      </c>
      <c r="D510" s="265" t="s">
        <v>240</v>
      </c>
      <c r="E510" s="266" t="s">
        <v>870</v>
      </c>
      <c r="F510" s="267" t="s">
        <v>871</v>
      </c>
      <c r="G510" s="268" t="s">
        <v>170</v>
      </c>
      <c r="H510" s="269">
        <v>0.873</v>
      </c>
      <c r="I510" s="270"/>
      <c r="J510" s="271">
        <f>ROUND(I510*H510,2)</f>
        <v>0</v>
      </c>
      <c r="K510" s="267" t="s">
        <v>364</v>
      </c>
      <c r="L510" s="272"/>
      <c r="M510" s="273" t="s">
        <v>21</v>
      </c>
      <c r="N510" s="274" t="s">
        <v>43</v>
      </c>
      <c r="O510" s="46"/>
      <c r="P510" s="229">
        <f>O510*H510</f>
        <v>0</v>
      </c>
      <c r="Q510" s="229">
        <v>0.55000000000000004</v>
      </c>
      <c r="R510" s="229">
        <f>Q510*H510</f>
        <v>0.48015000000000002</v>
      </c>
      <c r="S510" s="229">
        <v>0</v>
      </c>
      <c r="T510" s="230">
        <f>S510*H510</f>
        <v>0</v>
      </c>
      <c r="AR510" s="23" t="s">
        <v>190</v>
      </c>
      <c r="AT510" s="23" t="s">
        <v>240</v>
      </c>
      <c r="AU510" s="23" t="s">
        <v>82</v>
      </c>
      <c r="AY510" s="23" t="s">
        <v>150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23" t="s">
        <v>80</v>
      </c>
      <c r="BK510" s="231">
        <f>ROUND(I510*H510,2)</f>
        <v>0</v>
      </c>
      <c r="BL510" s="23" t="s">
        <v>157</v>
      </c>
      <c r="BM510" s="23" t="s">
        <v>872</v>
      </c>
    </row>
    <row r="511" s="11" customFormat="1">
      <c r="B511" s="232"/>
      <c r="C511" s="233"/>
      <c r="D511" s="234" t="s">
        <v>159</v>
      </c>
      <c r="E511" s="235" t="s">
        <v>21</v>
      </c>
      <c r="F511" s="236" t="s">
        <v>873</v>
      </c>
      <c r="G511" s="233"/>
      <c r="H511" s="237">
        <v>0.873</v>
      </c>
      <c r="I511" s="238"/>
      <c r="J511" s="233"/>
      <c r="K511" s="233"/>
      <c r="L511" s="239"/>
      <c r="M511" s="240"/>
      <c r="N511" s="241"/>
      <c r="O511" s="241"/>
      <c r="P511" s="241"/>
      <c r="Q511" s="241"/>
      <c r="R511" s="241"/>
      <c r="S511" s="241"/>
      <c r="T511" s="242"/>
      <c r="AT511" s="243" t="s">
        <v>159</v>
      </c>
      <c r="AU511" s="243" t="s">
        <v>82</v>
      </c>
      <c r="AV511" s="11" t="s">
        <v>82</v>
      </c>
      <c r="AW511" s="11" t="s">
        <v>35</v>
      </c>
      <c r="AX511" s="11" t="s">
        <v>80</v>
      </c>
      <c r="AY511" s="243" t="s">
        <v>150</v>
      </c>
    </row>
    <row r="512" s="1" customFormat="1" ht="25.5" customHeight="1">
      <c r="B512" s="45"/>
      <c r="C512" s="220" t="s">
        <v>874</v>
      </c>
      <c r="D512" s="220" t="s">
        <v>152</v>
      </c>
      <c r="E512" s="221" t="s">
        <v>875</v>
      </c>
      <c r="F512" s="222" t="s">
        <v>876</v>
      </c>
      <c r="G512" s="223" t="s">
        <v>170</v>
      </c>
      <c r="H512" s="224">
        <v>13.76</v>
      </c>
      <c r="I512" s="225"/>
      <c r="J512" s="226">
        <f>ROUND(I512*H512,2)</f>
        <v>0</v>
      </c>
      <c r="K512" s="222" t="s">
        <v>225</v>
      </c>
      <c r="L512" s="71"/>
      <c r="M512" s="227" t="s">
        <v>21</v>
      </c>
      <c r="N512" s="228" t="s">
        <v>43</v>
      </c>
      <c r="O512" s="46"/>
      <c r="P512" s="229">
        <f>O512*H512</f>
        <v>0</v>
      </c>
      <c r="Q512" s="229">
        <v>0.023369999999999998</v>
      </c>
      <c r="R512" s="229">
        <f>Q512*H512</f>
        <v>0.32157119999999995</v>
      </c>
      <c r="S512" s="229">
        <v>0</v>
      </c>
      <c r="T512" s="230">
        <f>S512*H512</f>
        <v>0</v>
      </c>
      <c r="AR512" s="23" t="s">
        <v>157</v>
      </c>
      <c r="AT512" s="23" t="s">
        <v>152</v>
      </c>
      <c r="AU512" s="23" t="s">
        <v>82</v>
      </c>
      <c r="AY512" s="23" t="s">
        <v>150</v>
      </c>
      <c r="BE512" s="231">
        <f>IF(N512="základní",J512,0)</f>
        <v>0</v>
      </c>
      <c r="BF512" s="231">
        <f>IF(N512="snížená",J512,0)</f>
        <v>0</v>
      </c>
      <c r="BG512" s="231">
        <f>IF(N512="zákl. přenesená",J512,0)</f>
        <v>0</v>
      </c>
      <c r="BH512" s="231">
        <f>IF(N512="sníž. přenesená",J512,0)</f>
        <v>0</v>
      </c>
      <c r="BI512" s="231">
        <f>IF(N512="nulová",J512,0)</f>
        <v>0</v>
      </c>
      <c r="BJ512" s="23" t="s">
        <v>80</v>
      </c>
      <c r="BK512" s="231">
        <f>ROUND(I512*H512,2)</f>
        <v>0</v>
      </c>
      <c r="BL512" s="23" t="s">
        <v>157</v>
      </c>
      <c r="BM512" s="23" t="s">
        <v>877</v>
      </c>
    </row>
    <row r="513" s="11" customFormat="1">
      <c r="B513" s="232"/>
      <c r="C513" s="233"/>
      <c r="D513" s="234" t="s">
        <v>159</v>
      </c>
      <c r="E513" s="235" t="s">
        <v>21</v>
      </c>
      <c r="F513" s="236" t="s">
        <v>842</v>
      </c>
      <c r="G513" s="233"/>
      <c r="H513" s="237">
        <v>13.76</v>
      </c>
      <c r="I513" s="238"/>
      <c r="J513" s="233"/>
      <c r="K513" s="233"/>
      <c r="L513" s="239"/>
      <c r="M513" s="240"/>
      <c r="N513" s="241"/>
      <c r="O513" s="241"/>
      <c r="P513" s="241"/>
      <c r="Q513" s="241"/>
      <c r="R513" s="241"/>
      <c r="S513" s="241"/>
      <c r="T513" s="242"/>
      <c r="AT513" s="243" t="s">
        <v>159</v>
      </c>
      <c r="AU513" s="243" t="s">
        <v>82</v>
      </c>
      <c r="AV513" s="11" t="s">
        <v>82</v>
      </c>
      <c r="AW513" s="11" t="s">
        <v>35</v>
      </c>
      <c r="AX513" s="11" t="s">
        <v>80</v>
      </c>
      <c r="AY513" s="243" t="s">
        <v>150</v>
      </c>
    </row>
    <row r="514" s="1" customFormat="1" ht="25.5" customHeight="1">
      <c r="B514" s="45"/>
      <c r="C514" s="220" t="s">
        <v>878</v>
      </c>
      <c r="D514" s="220" t="s">
        <v>152</v>
      </c>
      <c r="E514" s="221" t="s">
        <v>879</v>
      </c>
      <c r="F514" s="222" t="s">
        <v>880</v>
      </c>
      <c r="G514" s="223" t="s">
        <v>783</v>
      </c>
      <c r="H514" s="224">
        <v>1</v>
      </c>
      <c r="I514" s="225"/>
      <c r="J514" s="226">
        <f>ROUND(I514*H514,2)</f>
        <v>0</v>
      </c>
      <c r="K514" s="222" t="s">
        <v>225</v>
      </c>
      <c r="L514" s="71"/>
      <c r="M514" s="227" t="s">
        <v>21</v>
      </c>
      <c r="N514" s="228" t="s">
        <v>43</v>
      </c>
      <c r="O514" s="46"/>
      <c r="P514" s="229">
        <f>O514*H514</f>
        <v>0</v>
      </c>
      <c r="Q514" s="229">
        <v>0</v>
      </c>
      <c r="R514" s="229">
        <f>Q514*H514</f>
        <v>0</v>
      </c>
      <c r="S514" s="229">
        <v>0</v>
      </c>
      <c r="T514" s="230">
        <f>S514*H514</f>
        <v>0</v>
      </c>
      <c r="AR514" s="23" t="s">
        <v>228</v>
      </c>
      <c r="AT514" s="23" t="s">
        <v>152</v>
      </c>
      <c r="AU514" s="23" t="s">
        <v>82</v>
      </c>
      <c r="AY514" s="23" t="s">
        <v>150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23" t="s">
        <v>80</v>
      </c>
      <c r="BK514" s="231">
        <f>ROUND(I514*H514,2)</f>
        <v>0</v>
      </c>
      <c r="BL514" s="23" t="s">
        <v>228</v>
      </c>
      <c r="BM514" s="23" t="s">
        <v>881</v>
      </c>
    </row>
    <row r="515" s="10" customFormat="1" ht="29.88" customHeight="1">
      <c r="B515" s="204"/>
      <c r="C515" s="205"/>
      <c r="D515" s="206" t="s">
        <v>71</v>
      </c>
      <c r="E515" s="218" t="s">
        <v>882</v>
      </c>
      <c r="F515" s="218" t="s">
        <v>883</v>
      </c>
      <c r="G515" s="205"/>
      <c r="H515" s="205"/>
      <c r="I515" s="208"/>
      <c r="J515" s="219">
        <f>BK515</f>
        <v>0</v>
      </c>
      <c r="K515" s="205"/>
      <c r="L515" s="210"/>
      <c r="M515" s="211"/>
      <c r="N515" s="212"/>
      <c r="O515" s="212"/>
      <c r="P515" s="213">
        <f>SUM(P516:P523)</f>
        <v>0</v>
      </c>
      <c r="Q515" s="212"/>
      <c r="R515" s="213">
        <f>SUM(R516:R523)</f>
        <v>1.7065895</v>
      </c>
      <c r="S515" s="212"/>
      <c r="T515" s="214">
        <f>SUM(T516:T523)</f>
        <v>0</v>
      </c>
      <c r="AR515" s="215" t="s">
        <v>80</v>
      </c>
      <c r="AT515" s="216" t="s">
        <v>71</v>
      </c>
      <c r="AU515" s="216" t="s">
        <v>80</v>
      </c>
      <c r="AY515" s="215" t="s">
        <v>150</v>
      </c>
      <c r="BK515" s="217">
        <f>SUM(BK516:BK523)</f>
        <v>0</v>
      </c>
    </row>
    <row r="516" s="1" customFormat="1" ht="38.25" customHeight="1">
      <c r="B516" s="45"/>
      <c r="C516" s="220" t="s">
        <v>884</v>
      </c>
      <c r="D516" s="220" t="s">
        <v>152</v>
      </c>
      <c r="E516" s="221" t="s">
        <v>885</v>
      </c>
      <c r="F516" s="222" t="s">
        <v>886</v>
      </c>
      <c r="G516" s="223" t="s">
        <v>155</v>
      </c>
      <c r="H516" s="224">
        <v>104.5</v>
      </c>
      <c r="I516" s="225"/>
      <c r="J516" s="226">
        <f>ROUND(I516*H516,2)</f>
        <v>0</v>
      </c>
      <c r="K516" s="222" t="s">
        <v>156</v>
      </c>
      <c r="L516" s="71"/>
      <c r="M516" s="227" t="s">
        <v>21</v>
      </c>
      <c r="N516" s="228" t="s">
        <v>43</v>
      </c>
      <c r="O516" s="46"/>
      <c r="P516" s="229">
        <f>O516*H516</f>
        <v>0</v>
      </c>
      <c r="Q516" s="229">
        <v>0.016109999999999999</v>
      </c>
      <c r="R516" s="229">
        <f>Q516*H516</f>
        <v>1.683495</v>
      </c>
      <c r="S516" s="229">
        <v>0</v>
      </c>
      <c r="T516" s="230">
        <f>S516*H516</f>
        <v>0</v>
      </c>
      <c r="AR516" s="23" t="s">
        <v>157</v>
      </c>
      <c r="AT516" s="23" t="s">
        <v>152</v>
      </c>
      <c r="AU516" s="23" t="s">
        <v>82</v>
      </c>
      <c r="AY516" s="23" t="s">
        <v>150</v>
      </c>
      <c r="BE516" s="231">
        <f>IF(N516="základní",J516,0)</f>
        <v>0</v>
      </c>
      <c r="BF516" s="231">
        <f>IF(N516="snížená",J516,0)</f>
        <v>0</v>
      </c>
      <c r="BG516" s="231">
        <f>IF(N516="zákl. přenesená",J516,0)</f>
        <v>0</v>
      </c>
      <c r="BH516" s="231">
        <f>IF(N516="sníž. přenesená",J516,0)</f>
        <v>0</v>
      </c>
      <c r="BI516" s="231">
        <f>IF(N516="nulová",J516,0)</f>
        <v>0</v>
      </c>
      <c r="BJ516" s="23" t="s">
        <v>80</v>
      </c>
      <c r="BK516" s="231">
        <f>ROUND(I516*H516,2)</f>
        <v>0</v>
      </c>
      <c r="BL516" s="23" t="s">
        <v>157</v>
      </c>
      <c r="BM516" s="23" t="s">
        <v>887</v>
      </c>
    </row>
    <row r="517" s="11" customFormat="1">
      <c r="B517" s="232"/>
      <c r="C517" s="233"/>
      <c r="D517" s="234" t="s">
        <v>159</v>
      </c>
      <c r="E517" s="235" t="s">
        <v>21</v>
      </c>
      <c r="F517" s="236" t="s">
        <v>888</v>
      </c>
      <c r="G517" s="233"/>
      <c r="H517" s="237">
        <v>104.5</v>
      </c>
      <c r="I517" s="238"/>
      <c r="J517" s="233"/>
      <c r="K517" s="233"/>
      <c r="L517" s="239"/>
      <c r="M517" s="240"/>
      <c r="N517" s="241"/>
      <c r="O517" s="241"/>
      <c r="P517" s="241"/>
      <c r="Q517" s="241"/>
      <c r="R517" s="241"/>
      <c r="S517" s="241"/>
      <c r="T517" s="242"/>
      <c r="AT517" s="243" t="s">
        <v>159</v>
      </c>
      <c r="AU517" s="243" t="s">
        <v>82</v>
      </c>
      <c r="AV517" s="11" t="s">
        <v>82</v>
      </c>
      <c r="AW517" s="11" t="s">
        <v>35</v>
      </c>
      <c r="AX517" s="11" t="s">
        <v>80</v>
      </c>
      <c r="AY517" s="243" t="s">
        <v>150</v>
      </c>
    </row>
    <row r="518" s="1" customFormat="1" ht="25.5" customHeight="1">
      <c r="B518" s="45"/>
      <c r="C518" s="220" t="s">
        <v>889</v>
      </c>
      <c r="D518" s="220" t="s">
        <v>152</v>
      </c>
      <c r="E518" s="221" t="s">
        <v>890</v>
      </c>
      <c r="F518" s="222" t="s">
        <v>891</v>
      </c>
      <c r="G518" s="223" t="s">
        <v>155</v>
      </c>
      <c r="H518" s="224">
        <v>104.5</v>
      </c>
      <c r="I518" s="225"/>
      <c r="J518" s="226">
        <f>ROUND(I518*H518,2)</f>
        <v>0</v>
      </c>
      <c r="K518" s="222" t="s">
        <v>156</v>
      </c>
      <c r="L518" s="71"/>
      <c r="M518" s="227" t="s">
        <v>21</v>
      </c>
      <c r="N518" s="228" t="s">
        <v>43</v>
      </c>
      <c r="O518" s="46"/>
      <c r="P518" s="229">
        <f>O518*H518</f>
        <v>0</v>
      </c>
      <c r="Q518" s="229">
        <v>0.00010000000000000001</v>
      </c>
      <c r="R518" s="229">
        <f>Q518*H518</f>
        <v>0.010450000000000001</v>
      </c>
      <c r="S518" s="229">
        <v>0</v>
      </c>
      <c r="T518" s="230">
        <f>S518*H518</f>
        <v>0</v>
      </c>
      <c r="AR518" s="23" t="s">
        <v>157</v>
      </c>
      <c r="AT518" s="23" t="s">
        <v>152</v>
      </c>
      <c r="AU518" s="23" t="s">
        <v>82</v>
      </c>
      <c r="AY518" s="23" t="s">
        <v>150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23" t="s">
        <v>80</v>
      </c>
      <c r="BK518" s="231">
        <f>ROUND(I518*H518,2)</f>
        <v>0</v>
      </c>
      <c r="BL518" s="23" t="s">
        <v>157</v>
      </c>
      <c r="BM518" s="23" t="s">
        <v>892</v>
      </c>
    </row>
    <row r="519" s="1" customFormat="1" ht="25.5" customHeight="1">
      <c r="B519" s="45"/>
      <c r="C519" s="220" t="s">
        <v>893</v>
      </c>
      <c r="D519" s="220" t="s">
        <v>152</v>
      </c>
      <c r="E519" s="221" t="s">
        <v>894</v>
      </c>
      <c r="F519" s="222" t="s">
        <v>895</v>
      </c>
      <c r="G519" s="223" t="s">
        <v>155</v>
      </c>
      <c r="H519" s="224">
        <v>104.5</v>
      </c>
      <c r="I519" s="225"/>
      <c r="J519" s="226">
        <f>ROUND(I519*H519,2)</f>
        <v>0</v>
      </c>
      <c r="K519" s="222" t="s">
        <v>156</v>
      </c>
      <c r="L519" s="71"/>
      <c r="M519" s="227" t="s">
        <v>21</v>
      </c>
      <c r="N519" s="228" t="s">
        <v>43</v>
      </c>
      <c r="O519" s="46"/>
      <c r="P519" s="229">
        <f>O519*H519</f>
        <v>0</v>
      </c>
      <c r="Q519" s="229">
        <v>0</v>
      </c>
      <c r="R519" s="229">
        <f>Q519*H519</f>
        <v>0</v>
      </c>
      <c r="S519" s="229">
        <v>0</v>
      </c>
      <c r="T519" s="230">
        <f>S519*H519</f>
        <v>0</v>
      </c>
      <c r="AR519" s="23" t="s">
        <v>157</v>
      </c>
      <c r="AT519" s="23" t="s">
        <v>152</v>
      </c>
      <c r="AU519" s="23" t="s">
        <v>82</v>
      </c>
      <c r="AY519" s="23" t="s">
        <v>150</v>
      </c>
      <c r="BE519" s="231">
        <f>IF(N519="základní",J519,0)</f>
        <v>0</v>
      </c>
      <c r="BF519" s="231">
        <f>IF(N519="snížená",J519,0)</f>
        <v>0</v>
      </c>
      <c r="BG519" s="231">
        <f>IF(N519="zákl. přenesená",J519,0)</f>
        <v>0</v>
      </c>
      <c r="BH519" s="231">
        <f>IF(N519="sníž. přenesená",J519,0)</f>
        <v>0</v>
      </c>
      <c r="BI519" s="231">
        <f>IF(N519="nulová",J519,0)</f>
        <v>0</v>
      </c>
      <c r="BJ519" s="23" t="s">
        <v>80</v>
      </c>
      <c r="BK519" s="231">
        <f>ROUND(I519*H519,2)</f>
        <v>0</v>
      </c>
      <c r="BL519" s="23" t="s">
        <v>157</v>
      </c>
      <c r="BM519" s="23" t="s">
        <v>896</v>
      </c>
    </row>
    <row r="520" s="11" customFormat="1">
      <c r="B520" s="232"/>
      <c r="C520" s="233"/>
      <c r="D520" s="234" t="s">
        <v>159</v>
      </c>
      <c r="E520" s="235" t="s">
        <v>21</v>
      </c>
      <c r="F520" s="236" t="s">
        <v>888</v>
      </c>
      <c r="G520" s="233"/>
      <c r="H520" s="237">
        <v>104.5</v>
      </c>
      <c r="I520" s="238"/>
      <c r="J520" s="233"/>
      <c r="K520" s="233"/>
      <c r="L520" s="239"/>
      <c r="M520" s="240"/>
      <c r="N520" s="241"/>
      <c r="O520" s="241"/>
      <c r="P520" s="241"/>
      <c r="Q520" s="241"/>
      <c r="R520" s="241"/>
      <c r="S520" s="241"/>
      <c r="T520" s="242"/>
      <c r="AT520" s="243" t="s">
        <v>159</v>
      </c>
      <c r="AU520" s="243" t="s">
        <v>82</v>
      </c>
      <c r="AV520" s="11" t="s">
        <v>82</v>
      </c>
      <c r="AW520" s="11" t="s">
        <v>35</v>
      </c>
      <c r="AX520" s="11" t="s">
        <v>80</v>
      </c>
      <c r="AY520" s="243" t="s">
        <v>150</v>
      </c>
    </row>
    <row r="521" s="1" customFormat="1" ht="16.5" customHeight="1">
      <c r="B521" s="45"/>
      <c r="C521" s="265" t="s">
        <v>897</v>
      </c>
      <c r="D521" s="265" t="s">
        <v>240</v>
      </c>
      <c r="E521" s="266" t="s">
        <v>898</v>
      </c>
      <c r="F521" s="267" t="s">
        <v>899</v>
      </c>
      <c r="G521" s="268" t="s">
        <v>155</v>
      </c>
      <c r="H521" s="269">
        <v>114.95</v>
      </c>
      <c r="I521" s="270"/>
      <c r="J521" s="271">
        <f>ROUND(I521*H521,2)</f>
        <v>0</v>
      </c>
      <c r="K521" s="267" t="s">
        <v>156</v>
      </c>
      <c r="L521" s="272"/>
      <c r="M521" s="273" t="s">
        <v>21</v>
      </c>
      <c r="N521" s="274" t="s">
        <v>43</v>
      </c>
      <c r="O521" s="46"/>
      <c r="P521" s="229">
        <f>O521*H521</f>
        <v>0</v>
      </c>
      <c r="Q521" s="229">
        <v>0.00011</v>
      </c>
      <c r="R521" s="229">
        <f>Q521*H521</f>
        <v>0.012644500000000001</v>
      </c>
      <c r="S521" s="229">
        <v>0</v>
      </c>
      <c r="T521" s="230">
        <f>S521*H521</f>
        <v>0</v>
      </c>
      <c r="AR521" s="23" t="s">
        <v>190</v>
      </c>
      <c r="AT521" s="23" t="s">
        <v>240</v>
      </c>
      <c r="AU521" s="23" t="s">
        <v>82</v>
      </c>
      <c r="AY521" s="23" t="s">
        <v>150</v>
      </c>
      <c r="BE521" s="231">
        <f>IF(N521="základní",J521,0)</f>
        <v>0</v>
      </c>
      <c r="BF521" s="231">
        <f>IF(N521="snížená",J521,0)</f>
        <v>0</v>
      </c>
      <c r="BG521" s="231">
        <f>IF(N521="zákl. přenesená",J521,0)</f>
        <v>0</v>
      </c>
      <c r="BH521" s="231">
        <f>IF(N521="sníž. přenesená",J521,0)</f>
        <v>0</v>
      </c>
      <c r="BI521" s="231">
        <f>IF(N521="nulová",J521,0)</f>
        <v>0</v>
      </c>
      <c r="BJ521" s="23" t="s">
        <v>80</v>
      </c>
      <c r="BK521" s="231">
        <f>ROUND(I521*H521,2)</f>
        <v>0</v>
      </c>
      <c r="BL521" s="23" t="s">
        <v>157</v>
      </c>
      <c r="BM521" s="23" t="s">
        <v>900</v>
      </c>
    </row>
    <row r="522" s="11" customFormat="1">
      <c r="B522" s="232"/>
      <c r="C522" s="233"/>
      <c r="D522" s="234" t="s">
        <v>159</v>
      </c>
      <c r="E522" s="233"/>
      <c r="F522" s="236" t="s">
        <v>901</v>
      </c>
      <c r="G522" s="233"/>
      <c r="H522" s="237">
        <v>114.95</v>
      </c>
      <c r="I522" s="238"/>
      <c r="J522" s="233"/>
      <c r="K522" s="233"/>
      <c r="L522" s="239"/>
      <c r="M522" s="240"/>
      <c r="N522" s="241"/>
      <c r="O522" s="241"/>
      <c r="P522" s="241"/>
      <c r="Q522" s="241"/>
      <c r="R522" s="241"/>
      <c r="S522" s="241"/>
      <c r="T522" s="242"/>
      <c r="AT522" s="243" t="s">
        <v>159</v>
      </c>
      <c r="AU522" s="243" t="s">
        <v>82</v>
      </c>
      <c r="AV522" s="11" t="s">
        <v>82</v>
      </c>
      <c r="AW522" s="11" t="s">
        <v>6</v>
      </c>
      <c r="AX522" s="11" t="s">
        <v>80</v>
      </c>
      <c r="AY522" s="243" t="s">
        <v>150</v>
      </c>
    </row>
    <row r="523" s="1" customFormat="1" ht="38.25" customHeight="1">
      <c r="B523" s="45"/>
      <c r="C523" s="220" t="s">
        <v>902</v>
      </c>
      <c r="D523" s="220" t="s">
        <v>152</v>
      </c>
      <c r="E523" s="221" t="s">
        <v>903</v>
      </c>
      <c r="F523" s="222" t="s">
        <v>904</v>
      </c>
      <c r="G523" s="223" t="s">
        <v>783</v>
      </c>
      <c r="H523" s="224">
        <v>1</v>
      </c>
      <c r="I523" s="225"/>
      <c r="J523" s="226">
        <f>ROUND(I523*H523,2)</f>
        <v>0</v>
      </c>
      <c r="K523" s="222" t="s">
        <v>225</v>
      </c>
      <c r="L523" s="71"/>
      <c r="M523" s="227" t="s">
        <v>21</v>
      </c>
      <c r="N523" s="228" t="s">
        <v>43</v>
      </c>
      <c r="O523" s="46"/>
      <c r="P523" s="229">
        <f>O523*H523</f>
        <v>0</v>
      </c>
      <c r="Q523" s="229">
        <v>0</v>
      </c>
      <c r="R523" s="229">
        <f>Q523*H523</f>
        <v>0</v>
      </c>
      <c r="S523" s="229">
        <v>0</v>
      </c>
      <c r="T523" s="230">
        <f>S523*H523</f>
        <v>0</v>
      </c>
      <c r="AR523" s="23" t="s">
        <v>228</v>
      </c>
      <c r="AT523" s="23" t="s">
        <v>152</v>
      </c>
      <c r="AU523" s="23" t="s">
        <v>82</v>
      </c>
      <c r="AY523" s="23" t="s">
        <v>150</v>
      </c>
      <c r="BE523" s="231">
        <f>IF(N523="základní",J523,0)</f>
        <v>0</v>
      </c>
      <c r="BF523" s="231">
        <f>IF(N523="snížená",J523,0)</f>
        <v>0</v>
      </c>
      <c r="BG523" s="231">
        <f>IF(N523="zákl. přenesená",J523,0)</f>
        <v>0</v>
      </c>
      <c r="BH523" s="231">
        <f>IF(N523="sníž. přenesená",J523,0)</f>
        <v>0</v>
      </c>
      <c r="BI523" s="231">
        <f>IF(N523="nulová",J523,0)</f>
        <v>0</v>
      </c>
      <c r="BJ523" s="23" t="s">
        <v>80</v>
      </c>
      <c r="BK523" s="231">
        <f>ROUND(I523*H523,2)</f>
        <v>0</v>
      </c>
      <c r="BL523" s="23" t="s">
        <v>228</v>
      </c>
      <c r="BM523" s="23" t="s">
        <v>905</v>
      </c>
    </row>
    <row r="524" s="10" customFormat="1" ht="29.88" customHeight="1">
      <c r="B524" s="204"/>
      <c r="C524" s="205"/>
      <c r="D524" s="206" t="s">
        <v>71</v>
      </c>
      <c r="E524" s="218" t="s">
        <v>906</v>
      </c>
      <c r="F524" s="218" t="s">
        <v>907</v>
      </c>
      <c r="G524" s="205"/>
      <c r="H524" s="205"/>
      <c r="I524" s="208"/>
      <c r="J524" s="219">
        <f>BK524</f>
        <v>0</v>
      </c>
      <c r="K524" s="205"/>
      <c r="L524" s="210"/>
      <c r="M524" s="211"/>
      <c r="N524" s="212"/>
      <c r="O524" s="212"/>
      <c r="P524" s="213">
        <f>SUM(P525:P562)</f>
        <v>0</v>
      </c>
      <c r="Q524" s="212"/>
      <c r="R524" s="213">
        <f>SUM(R525:R562)</f>
        <v>3.8368710600000004</v>
      </c>
      <c r="S524" s="212"/>
      <c r="T524" s="214">
        <f>SUM(T525:T562)</f>
        <v>0</v>
      </c>
      <c r="AR524" s="215" t="s">
        <v>80</v>
      </c>
      <c r="AT524" s="216" t="s">
        <v>71</v>
      </c>
      <c r="AU524" s="216" t="s">
        <v>80</v>
      </c>
      <c r="AY524" s="215" t="s">
        <v>150</v>
      </c>
      <c r="BK524" s="217">
        <f>SUM(BK525:BK562)</f>
        <v>0</v>
      </c>
    </row>
    <row r="525" s="1" customFormat="1" ht="16.5" customHeight="1">
      <c r="B525" s="45"/>
      <c r="C525" s="220" t="s">
        <v>908</v>
      </c>
      <c r="D525" s="220" t="s">
        <v>152</v>
      </c>
      <c r="E525" s="221" t="s">
        <v>909</v>
      </c>
      <c r="F525" s="222" t="s">
        <v>910</v>
      </c>
      <c r="G525" s="223" t="s">
        <v>254</v>
      </c>
      <c r="H525" s="224">
        <v>2</v>
      </c>
      <c r="I525" s="225"/>
      <c r="J525" s="226">
        <f>ROUND(I525*H525,2)</f>
        <v>0</v>
      </c>
      <c r="K525" s="222" t="s">
        <v>225</v>
      </c>
      <c r="L525" s="71"/>
      <c r="M525" s="227" t="s">
        <v>21</v>
      </c>
      <c r="N525" s="228" t="s">
        <v>43</v>
      </c>
      <c r="O525" s="46"/>
      <c r="P525" s="229">
        <f>O525*H525</f>
        <v>0</v>
      </c>
      <c r="Q525" s="229">
        <v>0</v>
      </c>
      <c r="R525" s="229">
        <f>Q525*H525</f>
        <v>0</v>
      </c>
      <c r="S525" s="229">
        <v>0</v>
      </c>
      <c r="T525" s="230">
        <f>S525*H525</f>
        <v>0</v>
      </c>
      <c r="AR525" s="23" t="s">
        <v>157</v>
      </c>
      <c r="AT525" s="23" t="s">
        <v>152</v>
      </c>
      <c r="AU525" s="23" t="s">
        <v>82</v>
      </c>
      <c r="AY525" s="23" t="s">
        <v>150</v>
      </c>
      <c r="BE525" s="231">
        <f>IF(N525="základní",J525,0)</f>
        <v>0</v>
      </c>
      <c r="BF525" s="231">
        <f>IF(N525="snížená",J525,0)</f>
        <v>0</v>
      </c>
      <c r="BG525" s="231">
        <f>IF(N525="zákl. přenesená",J525,0)</f>
        <v>0</v>
      </c>
      <c r="BH525" s="231">
        <f>IF(N525="sníž. přenesená",J525,0)</f>
        <v>0</v>
      </c>
      <c r="BI525" s="231">
        <f>IF(N525="nulová",J525,0)</f>
        <v>0</v>
      </c>
      <c r="BJ525" s="23" t="s">
        <v>80</v>
      </c>
      <c r="BK525" s="231">
        <f>ROUND(I525*H525,2)</f>
        <v>0</v>
      </c>
      <c r="BL525" s="23" t="s">
        <v>157</v>
      </c>
      <c r="BM525" s="23" t="s">
        <v>911</v>
      </c>
    </row>
    <row r="526" s="12" customFormat="1">
      <c r="B526" s="244"/>
      <c r="C526" s="245"/>
      <c r="D526" s="234" t="s">
        <v>159</v>
      </c>
      <c r="E526" s="246" t="s">
        <v>21</v>
      </c>
      <c r="F526" s="247" t="s">
        <v>912</v>
      </c>
      <c r="G526" s="245"/>
      <c r="H526" s="246" t="s">
        <v>21</v>
      </c>
      <c r="I526" s="248"/>
      <c r="J526" s="245"/>
      <c r="K526" s="245"/>
      <c r="L526" s="249"/>
      <c r="M526" s="250"/>
      <c r="N526" s="251"/>
      <c r="O526" s="251"/>
      <c r="P526" s="251"/>
      <c r="Q526" s="251"/>
      <c r="R526" s="251"/>
      <c r="S526" s="251"/>
      <c r="T526" s="252"/>
      <c r="AT526" s="253" t="s">
        <v>159</v>
      </c>
      <c r="AU526" s="253" t="s">
        <v>82</v>
      </c>
      <c r="AV526" s="12" t="s">
        <v>80</v>
      </c>
      <c r="AW526" s="12" t="s">
        <v>35</v>
      </c>
      <c r="AX526" s="12" t="s">
        <v>72</v>
      </c>
      <c r="AY526" s="253" t="s">
        <v>150</v>
      </c>
    </row>
    <row r="527" s="11" customFormat="1">
      <c r="B527" s="232"/>
      <c r="C527" s="233"/>
      <c r="D527" s="234" t="s">
        <v>159</v>
      </c>
      <c r="E527" s="235" t="s">
        <v>21</v>
      </c>
      <c r="F527" s="236" t="s">
        <v>82</v>
      </c>
      <c r="G527" s="233"/>
      <c r="H527" s="237">
        <v>2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AT527" s="243" t="s">
        <v>159</v>
      </c>
      <c r="AU527" s="243" t="s">
        <v>82</v>
      </c>
      <c r="AV527" s="11" t="s">
        <v>82</v>
      </c>
      <c r="AW527" s="11" t="s">
        <v>35</v>
      </c>
      <c r="AX527" s="11" t="s">
        <v>80</v>
      </c>
      <c r="AY527" s="243" t="s">
        <v>150</v>
      </c>
    </row>
    <row r="528" s="1" customFormat="1" ht="16.5" customHeight="1">
      <c r="B528" s="45"/>
      <c r="C528" s="220" t="s">
        <v>913</v>
      </c>
      <c r="D528" s="220" t="s">
        <v>152</v>
      </c>
      <c r="E528" s="221" t="s">
        <v>914</v>
      </c>
      <c r="F528" s="222" t="s">
        <v>915</v>
      </c>
      <c r="G528" s="223" t="s">
        <v>315</v>
      </c>
      <c r="H528" s="224">
        <v>22.469999999999999</v>
      </c>
      <c r="I528" s="225"/>
      <c r="J528" s="226">
        <f>ROUND(I528*H528,2)</f>
        <v>0</v>
      </c>
      <c r="K528" s="222" t="s">
        <v>225</v>
      </c>
      <c r="L528" s="71"/>
      <c r="M528" s="227" t="s">
        <v>21</v>
      </c>
      <c r="N528" s="228" t="s">
        <v>43</v>
      </c>
      <c r="O528" s="46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AR528" s="23" t="s">
        <v>157</v>
      </c>
      <c r="AT528" s="23" t="s">
        <v>152</v>
      </c>
      <c r="AU528" s="23" t="s">
        <v>82</v>
      </c>
      <c r="AY528" s="23" t="s">
        <v>150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23" t="s">
        <v>80</v>
      </c>
      <c r="BK528" s="231">
        <f>ROUND(I528*H528,2)</f>
        <v>0</v>
      </c>
      <c r="BL528" s="23" t="s">
        <v>157</v>
      </c>
      <c r="BM528" s="23" t="s">
        <v>916</v>
      </c>
    </row>
    <row r="529" s="12" customFormat="1">
      <c r="B529" s="244"/>
      <c r="C529" s="245"/>
      <c r="D529" s="234" t="s">
        <v>159</v>
      </c>
      <c r="E529" s="246" t="s">
        <v>21</v>
      </c>
      <c r="F529" s="247" t="s">
        <v>917</v>
      </c>
      <c r="G529" s="245"/>
      <c r="H529" s="246" t="s">
        <v>21</v>
      </c>
      <c r="I529" s="248"/>
      <c r="J529" s="245"/>
      <c r="K529" s="245"/>
      <c r="L529" s="249"/>
      <c r="M529" s="250"/>
      <c r="N529" s="251"/>
      <c r="O529" s="251"/>
      <c r="P529" s="251"/>
      <c r="Q529" s="251"/>
      <c r="R529" s="251"/>
      <c r="S529" s="251"/>
      <c r="T529" s="252"/>
      <c r="AT529" s="253" t="s">
        <v>159</v>
      </c>
      <c r="AU529" s="253" t="s">
        <v>82</v>
      </c>
      <c r="AV529" s="12" t="s">
        <v>80</v>
      </c>
      <c r="AW529" s="12" t="s">
        <v>35</v>
      </c>
      <c r="AX529" s="12" t="s">
        <v>72</v>
      </c>
      <c r="AY529" s="253" t="s">
        <v>150</v>
      </c>
    </row>
    <row r="530" s="11" customFormat="1">
      <c r="B530" s="232"/>
      <c r="C530" s="233"/>
      <c r="D530" s="234" t="s">
        <v>159</v>
      </c>
      <c r="E530" s="235" t="s">
        <v>21</v>
      </c>
      <c r="F530" s="236" t="s">
        <v>918</v>
      </c>
      <c r="G530" s="233"/>
      <c r="H530" s="237">
        <v>22.469999999999999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AT530" s="243" t="s">
        <v>159</v>
      </c>
      <c r="AU530" s="243" t="s">
        <v>82</v>
      </c>
      <c r="AV530" s="11" t="s">
        <v>82</v>
      </c>
      <c r="AW530" s="11" t="s">
        <v>35</v>
      </c>
      <c r="AX530" s="11" t="s">
        <v>80</v>
      </c>
      <c r="AY530" s="243" t="s">
        <v>150</v>
      </c>
    </row>
    <row r="531" s="1" customFormat="1" ht="16.5" customHeight="1">
      <c r="B531" s="45"/>
      <c r="C531" s="220" t="s">
        <v>919</v>
      </c>
      <c r="D531" s="220" t="s">
        <v>152</v>
      </c>
      <c r="E531" s="221" t="s">
        <v>920</v>
      </c>
      <c r="F531" s="222" t="s">
        <v>921</v>
      </c>
      <c r="G531" s="223" t="s">
        <v>254</v>
      </c>
      <c r="H531" s="224">
        <v>2</v>
      </c>
      <c r="I531" s="225"/>
      <c r="J531" s="226">
        <f>ROUND(I531*H531,2)</f>
        <v>0</v>
      </c>
      <c r="K531" s="222" t="s">
        <v>225</v>
      </c>
      <c r="L531" s="71"/>
      <c r="M531" s="227" t="s">
        <v>21</v>
      </c>
      <c r="N531" s="228" t="s">
        <v>43</v>
      </c>
      <c r="O531" s="46"/>
      <c r="P531" s="229">
        <f>O531*H531</f>
        <v>0</v>
      </c>
      <c r="Q531" s="229">
        <v>0</v>
      </c>
      <c r="R531" s="229">
        <f>Q531*H531</f>
        <v>0</v>
      </c>
      <c r="S531" s="229">
        <v>0</v>
      </c>
      <c r="T531" s="230">
        <f>S531*H531</f>
        <v>0</v>
      </c>
      <c r="AR531" s="23" t="s">
        <v>157</v>
      </c>
      <c r="AT531" s="23" t="s">
        <v>152</v>
      </c>
      <c r="AU531" s="23" t="s">
        <v>82</v>
      </c>
      <c r="AY531" s="23" t="s">
        <v>150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23" t="s">
        <v>80</v>
      </c>
      <c r="BK531" s="231">
        <f>ROUND(I531*H531,2)</f>
        <v>0</v>
      </c>
      <c r="BL531" s="23" t="s">
        <v>157</v>
      </c>
      <c r="BM531" s="23" t="s">
        <v>922</v>
      </c>
    </row>
    <row r="532" s="11" customFormat="1">
      <c r="B532" s="232"/>
      <c r="C532" s="233"/>
      <c r="D532" s="234" t="s">
        <v>159</v>
      </c>
      <c r="E532" s="235" t="s">
        <v>21</v>
      </c>
      <c r="F532" s="236" t="s">
        <v>923</v>
      </c>
      <c r="G532" s="233"/>
      <c r="H532" s="237">
        <v>2</v>
      </c>
      <c r="I532" s="238"/>
      <c r="J532" s="233"/>
      <c r="K532" s="233"/>
      <c r="L532" s="239"/>
      <c r="M532" s="240"/>
      <c r="N532" s="241"/>
      <c r="O532" s="241"/>
      <c r="P532" s="241"/>
      <c r="Q532" s="241"/>
      <c r="R532" s="241"/>
      <c r="S532" s="241"/>
      <c r="T532" s="242"/>
      <c r="AT532" s="243" t="s">
        <v>159</v>
      </c>
      <c r="AU532" s="243" t="s">
        <v>82</v>
      </c>
      <c r="AV532" s="11" t="s">
        <v>82</v>
      </c>
      <c r="AW532" s="11" t="s">
        <v>35</v>
      </c>
      <c r="AX532" s="11" t="s">
        <v>80</v>
      </c>
      <c r="AY532" s="243" t="s">
        <v>150</v>
      </c>
    </row>
    <row r="533" s="1" customFormat="1" ht="25.5" customHeight="1">
      <c r="B533" s="45"/>
      <c r="C533" s="220" t="s">
        <v>924</v>
      </c>
      <c r="D533" s="220" t="s">
        <v>152</v>
      </c>
      <c r="E533" s="221" t="s">
        <v>925</v>
      </c>
      <c r="F533" s="222" t="s">
        <v>926</v>
      </c>
      <c r="G533" s="223" t="s">
        <v>155</v>
      </c>
      <c r="H533" s="224">
        <v>221.37200000000001</v>
      </c>
      <c r="I533" s="225"/>
      <c r="J533" s="226">
        <f>ROUND(I533*H533,2)</f>
        <v>0</v>
      </c>
      <c r="K533" s="222" t="s">
        <v>225</v>
      </c>
      <c r="L533" s="71"/>
      <c r="M533" s="227" t="s">
        <v>21</v>
      </c>
      <c r="N533" s="228" t="s">
        <v>43</v>
      </c>
      <c r="O533" s="46"/>
      <c r="P533" s="229">
        <f>O533*H533</f>
        <v>0</v>
      </c>
      <c r="Q533" s="229">
        <v>0.0076</v>
      </c>
      <c r="R533" s="229">
        <f>Q533*H533</f>
        <v>1.6824272</v>
      </c>
      <c r="S533" s="229">
        <v>0</v>
      </c>
      <c r="T533" s="230">
        <f>S533*H533</f>
        <v>0</v>
      </c>
      <c r="AR533" s="23" t="s">
        <v>228</v>
      </c>
      <c r="AT533" s="23" t="s">
        <v>152</v>
      </c>
      <c r="AU533" s="23" t="s">
        <v>82</v>
      </c>
      <c r="AY533" s="23" t="s">
        <v>150</v>
      </c>
      <c r="BE533" s="231">
        <f>IF(N533="základní",J533,0)</f>
        <v>0</v>
      </c>
      <c r="BF533" s="231">
        <f>IF(N533="snížená",J533,0)</f>
        <v>0</v>
      </c>
      <c r="BG533" s="231">
        <f>IF(N533="zákl. přenesená",J533,0)</f>
        <v>0</v>
      </c>
      <c r="BH533" s="231">
        <f>IF(N533="sníž. přenesená",J533,0)</f>
        <v>0</v>
      </c>
      <c r="BI533" s="231">
        <f>IF(N533="nulová",J533,0)</f>
        <v>0</v>
      </c>
      <c r="BJ533" s="23" t="s">
        <v>80</v>
      </c>
      <c r="BK533" s="231">
        <f>ROUND(I533*H533,2)</f>
        <v>0</v>
      </c>
      <c r="BL533" s="23" t="s">
        <v>228</v>
      </c>
      <c r="BM533" s="23" t="s">
        <v>927</v>
      </c>
    </row>
    <row r="534" s="12" customFormat="1">
      <c r="B534" s="244"/>
      <c r="C534" s="245"/>
      <c r="D534" s="234" t="s">
        <v>159</v>
      </c>
      <c r="E534" s="246" t="s">
        <v>21</v>
      </c>
      <c r="F534" s="247" t="s">
        <v>928</v>
      </c>
      <c r="G534" s="245"/>
      <c r="H534" s="246" t="s">
        <v>21</v>
      </c>
      <c r="I534" s="248"/>
      <c r="J534" s="245"/>
      <c r="K534" s="245"/>
      <c r="L534" s="249"/>
      <c r="M534" s="250"/>
      <c r="N534" s="251"/>
      <c r="O534" s="251"/>
      <c r="P534" s="251"/>
      <c r="Q534" s="251"/>
      <c r="R534" s="251"/>
      <c r="S534" s="251"/>
      <c r="T534" s="252"/>
      <c r="AT534" s="253" t="s">
        <v>159</v>
      </c>
      <c r="AU534" s="253" t="s">
        <v>82</v>
      </c>
      <c r="AV534" s="12" t="s">
        <v>80</v>
      </c>
      <c r="AW534" s="12" t="s">
        <v>35</v>
      </c>
      <c r="AX534" s="12" t="s">
        <v>72</v>
      </c>
      <c r="AY534" s="253" t="s">
        <v>150</v>
      </c>
    </row>
    <row r="535" s="11" customFormat="1">
      <c r="B535" s="232"/>
      <c r="C535" s="233"/>
      <c r="D535" s="234" t="s">
        <v>159</v>
      </c>
      <c r="E535" s="235" t="s">
        <v>21</v>
      </c>
      <c r="F535" s="236" t="s">
        <v>858</v>
      </c>
      <c r="G535" s="233"/>
      <c r="H535" s="237">
        <v>221.37200000000001</v>
      </c>
      <c r="I535" s="238"/>
      <c r="J535" s="233"/>
      <c r="K535" s="233"/>
      <c r="L535" s="239"/>
      <c r="M535" s="240"/>
      <c r="N535" s="241"/>
      <c r="O535" s="241"/>
      <c r="P535" s="241"/>
      <c r="Q535" s="241"/>
      <c r="R535" s="241"/>
      <c r="S535" s="241"/>
      <c r="T535" s="242"/>
      <c r="AT535" s="243" t="s">
        <v>159</v>
      </c>
      <c r="AU535" s="243" t="s">
        <v>82</v>
      </c>
      <c r="AV535" s="11" t="s">
        <v>82</v>
      </c>
      <c r="AW535" s="11" t="s">
        <v>35</v>
      </c>
      <c r="AX535" s="11" t="s">
        <v>80</v>
      </c>
      <c r="AY535" s="243" t="s">
        <v>150</v>
      </c>
    </row>
    <row r="536" s="1" customFormat="1" ht="38.25" customHeight="1">
      <c r="B536" s="45"/>
      <c r="C536" s="220" t="s">
        <v>929</v>
      </c>
      <c r="D536" s="220" t="s">
        <v>152</v>
      </c>
      <c r="E536" s="221" t="s">
        <v>930</v>
      </c>
      <c r="F536" s="222" t="s">
        <v>931</v>
      </c>
      <c r="G536" s="223" t="s">
        <v>155</v>
      </c>
      <c r="H536" s="224">
        <v>221.37200000000001</v>
      </c>
      <c r="I536" s="225"/>
      <c r="J536" s="226">
        <f>ROUND(I536*H536,2)</f>
        <v>0</v>
      </c>
      <c r="K536" s="222" t="s">
        <v>156</v>
      </c>
      <c r="L536" s="71"/>
      <c r="M536" s="227" t="s">
        <v>21</v>
      </c>
      <c r="N536" s="228" t="s">
        <v>43</v>
      </c>
      <c r="O536" s="46"/>
      <c r="P536" s="229">
        <f>O536*H536</f>
        <v>0</v>
      </c>
      <c r="Q536" s="229">
        <v>0.0076</v>
      </c>
      <c r="R536" s="229">
        <f>Q536*H536</f>
        <v>1.6824272</v>
      </c>
      <c r="S536" s="229">
        <v>0</v>
      </c>
      <c r="T536" s="230">
        <f>S536*H536</f>
        <v>0</v>
      </c>
      <c r="AR536" s="23" t="s">
        <v>228</v>
      </c>
      <c r="AT536" s="23" t="s">
        <v>152</v>
      </c>
      <c r="AU536" s="23" t="s">
        <v>82</v>
      </c>
      <c r="AY536" s="23" t="s">
        <v>150</v>
      </c>
      <c r="BE536" s="231">
        <f>IF(N536="základní",J536,0)</f>
        <v>0</v>
      </c>
      <c r="BF536" s="231">
        <f>IF(N536="snížená",J536,0)</f>
        <v>0</v>
      </c>
      <c r="BG536" s="231">
        <f>IF(N536="zákl. přenesená",J536,0)</f>
        <v>0</v>
      </c>
      <c r="BH536" s="231">
        <f>IF(N536="sníž. přenesená",J536,0)</f>
        <v>0</v>
      </c>
      <c r="BI536" s="231">
        <f>IF(N536="nulová",J536,0)</f>
        <v>0</v>
      </c>
      <c r="BJ536" s="23" t="s">
        <v>80</v>
      </c>
      <c r="BK536" s="231">
        <f>ROUND(I536*H536,2)</f>
        <v>0</v>
      </c>
      <c r="BL536" s="23" t="s">
        <v>228</v>
      </c>
      <c r="BM536" s="23" t="s">
        <v>932</v>
      </c>
    </row>
    <row r="537" s="12" customFormat="1">
      <c r="B537" s="244"/>
      <c r="C537" s="245"/>
      <c r="D537" s="234" t="s">
        <v>159</v>
      </c>
      <c r="E537" s="246" t="s">
        <v>21</v>
      </c>
      <c r="F537" s="247" t="s">
        <v>933</v>
      </c>
      <c r="G537" s="245"/>
      <c r="H537" s="246" t="s">
        <v>21</v>
      </c>
      <c r="I537" s="248"/>
      <c r="J537" s="245"/>
      <c r="K537" s="245"/>
      <c r="L537" s="249"/>
      <c r="M537" s="250"/>
      <c r="N537" s="251"/>
      <c r="O537" s="251"/>
      <c r="P537" s="251"/>
      <c r="Q537" s="251"/>
      <c r="R537" s="251"/>
      <c r="S537" s="251"/>
      <c r="T537" s="252"/>
      <c r="AT537" s="253" t="s">
        <v>159</v>
      </c>
      <c r="AU537" s="253" t="s">
        <v>82</v>
      </c>
      <c r="AV537" s="12" t="s">
        <v>80</v>
      </c>
      <c r="AW537" s="12" t="s">
        <v>35</v>
      </c>
      <c r="AX537" s="12" t="s">
        <v>72</v>
      </c>
      <c r="AY537" s="253" t="s">
        <v>150</v>
      </c>
    </row>
    <row r="538" s="11" customFormat="1">
      <c r="B538" s="232"/>
      <c r="C538" s="233"/>
      <c r="D538" s="234" t="s">
        <v>159</v>
      </c>
      <c r="E538" s="235" t="s">
        <v>21</v>
      </c>
      <c r="F538" s="236" t="s">
        <v>858</v>
      </c>
      <c r="G538" s="233"/>
      <c r="H538" s="237">
        <v>221.37200000000001</v>
      </c>
      <c r="I538" s="238"/>
      <c r="J538" s="233"/>
      <c r="K538" s="233"/>
      <c r="L538" s="239"/>
      <c r="M538" s="240"/>
      <c r="N538" s="241"/>
      <c r="O538" s="241"/>
      <c r="P538" s="241"/>
      <c r="Q538" s="241"/>
      <c r="R538" s="241"/>
      <c r="S538" s="241"/>
      <c r="T538" s="242"/>
      <c r="AT538" s="243" t="s">
        <v>159</v>
      </c>
      <c r="AU538" s="243" t="s">
        <v>82</v>
      </c>
      <c r="AV538" s="11" t="s">
        <v>82</v>
      </c>
      <c r="AW538" s="11" t="s">
        <v>35</v>
      </c>
      <c r="AX538" s="11" t="s">
        <v>80</v>
      </c>
      <c r="AY538" s="243" t="s">
        <v>150</v>
      </c>
    </row>
    <row r="539" s="1" customFormat="1" ht="38.25" customHeight="1">
      <c r="B539" s="45"/>
      <c r="C539" s="220" t="s">
        <v>934</v>
      </c>
      <c r="D539" s="220" t="s">
        <v>152</v>
      </c>
      <c r="E539" s="221" t="s">
        <v>935</v>
      </c>
      <c r="F539" s="222" t="s">
        <v>936</v>
      </c>
      <c r="G539" s="223" t="s">
        <v>259</v>
      </c>
      <c r="H539" s="224">
        <v>23.07</v>
      </c>
      <c r="I539" s="225"/>
      <c r="J539" s="226">
        <f>ROUND(I539*H539,2)</f>
        <v>0</v>
      </c>
      <c r="K539" s="222" t="s">
        <v>156</v>
      </c>
      <c r="L539" s="71"/>
      <c r="M539" s="227" t="s">
        <v>21</v>
      </c>
      <c r="N539" s="228" t="s">
        <v>43</v>
      </c>
      <c r="O539" s="46"/>
      <c r="P539" s="229">
        <f>O539*H539</f>
        <v>0</v>
      </c>
      <c r="Q539" s="229">
        <v>0.00362</v>
      </c>
      <c r="R539" s="229">
        <f>Q539*H539</f>
        <v>0.083513400000000002</v>
      </c>
      <c r="S539" s="229">
        <v>0</v>
      </c>
      <c r="T539" s="230">
        <f>S539*H539</f>
        <v>0</v>
      </c>
      <c r="AR539" s="23" t="s">
        <v>157</v>
      </c>
      <c r="AT539" s="23" t="s">
        <v>152</v>
      </c>
      <c r="AU539" s="23" t="s">
        <v>82</v>
      </c>
      <c r="AY539" s="23" t="s">
        <v>150</v>
      </c>
      <c r="BE539" s="231">
        <f>IF(N539="základní",J539,0)</f>
        <v>0</v>
      </c>
      <c r="BF539" s="231">
        <f>IF(N539="snížená",J539,0)</f>
        <v>0</v>
      </c>
      <c r="BG539" s="231">
        <f>IF(N539="zákl. přenesená",J539,0)</f>
        <v>0</v>
      </c>
      <c r="BH539" s="231">
        <f>IF(N539="sníž. přenesená",J539,0)</f>
        <v>0</v>
      </c>
      <c r="BI539" s="231">
        <f>IF(N539="nulová",J539,0)</f>
        <v>0</v>
      </c>
      <c r="BJ539" s="23" t="s">
        <v>80</v>
      </c>
      <c r="BK539" s="231">
        <f>ROUND(I539*H539,2)</f>
        <v>0</v>
      </c>
      <c r="BL539" s="23" t="s">
        <v>157</v>
      </c>
      <c r="BM539" s="23" t="s">
        <v>937</v>
      </c>
    </row>
    <row r="540" s="12" customFormat="1">
      <c r="B540" s="244"/>
      <c r="C540" s="245"/>
      <c r="D540" s="234" t="s">
        <v>159</v>
      </c>
      <c r="E540" s="246" t="s">
        <v>21</v>
      </c>
      <c r="F540" s="247" t="s">
        <v>938</v>
      </c>
      <c r="G540" s="245"/>
      <c r="H540" s="246" t="s">
        <v>21</v>
      </c>
      <c r="I540" s="248"/>
      <c r="J540" s="245"/>
      <c r="K540" s="245"/>
      <c r="L540" s="249"/>
      <c r="M540" s="250"/>
      <c r="N540" s="251"/>
      <c r="O540" s="251"/>
      <c r="P540" s="251"/>
      <c r="Q540" s="251"/>
      <c r="R540" s="251"/>
      <c r="S540" s="251"/>
      <c r="T540" s="252"/>
      <c r="AT540" s="253" t="s">
        <v>159</v>
      </c>
      <c r="AU540" s="253" t="s">
        <v>82</v>
      </c>
      <c r="AV540" s="12" t="s">
        <v>80</v>
      </c>
      <c r="AW540" s="12" t="s">
        <v>35</v>
      </c>
      <c r="AX540" s="12" t="s">
        <v>72</v>
      </c>
      <c r="AY540" s="253" t="s">
        <v>150</v>
      </c>
    </row>
    <row r="541" s="11" customFormat="1">
      <c r="B541" s="232"/>
      <c r="C541" s="233"/>
      <c r="D541" s="234" t="s">
        <v>159</v>
      </c>
      <c r="E541" s="235" t="s">
        <v>21</v>
      </c>
      <c r="F541" s="236" t="s">
        <v>939</v>
      </c>
      <c r="G541" s="233"/>
      <c r="H541" s="237">
        <v>23.07</v>
      </c>
      <c r="I541" s="238"/>
      <c r="J541" s="233"/>
      <c r="K541" s="233"/>
      <c r="L541" s="239"/>
      <c r="M541" s="240"/>
      <c r="N541" s="241"/>
      <c r="O541" s="241"/>
      <c r="P541" s="241"/>
      <c r="Q541" s="241"/>
      <c r="R541" s="241"/>
      <c r="S541" s="241"/>
      <c r="T541" s="242"/>
      <c r="AT541" s="243" t="s">
        <v>159</v>
      </c>
      <c r="AU541" s="243" t="s">
        <v>82</v>
      </c>
      <c r="AV541" s="11" t="s">
        <v>82</v>
      </c>
      <c r="AW541" s="11" t="s">
        <v>35</v>
      </c>
      <c r="AX541" s="11" t="s">
        <v>80</v>
      </c>
      <c r="AY541" s="243" t="s">
        <v>150</v>
      </c>
    </row>
    <row r="542" s="1" customFormat="1" ht="25.5" customHeight="1">
      <c r="B542" s="45"/>
      <c r="C542" s="220" t="s">
        <v>940</v>
      </c>
      <c r="D542" s="220" t="s">
        <v>152</v>
      </c>
      <c r="E542" s="221" t="s">
        <v>941</v>
      </c>
      <c r="F542" s="222" t="s">
        <v>942</v>
      </c>
      <c r="G542" s="223" t="s">
        <v>259</v>
      </c>
      <c r="H542" s="224">
        <v>25.678000000000001</v>
      </c>
      <c r="I542" s="225"/>
      <c r="J542" s="226">
        <f>ROUND(I542*H542,2)</f>
        <v>0</v>
      </c>
      <c r="K542" s="222" t="s">
        <v>156</v>
      </c>
      <c r="L542" s="71"/>
      <c r="M542" s="227" t="s">
        <v>21</v>
      </c>
      <c r="N542" s="228" t="s">
        <v>43</v>
      </c>
      <c r="O542" s="46"/>
      <c r="P542" s="229">
        <f>O542*H542</f>
        <v>0</v>
      </c>
      <c r="Q542" s="229">
        <v>0.0028700000000000002</v>
      </c>
      <c r="R542" s="229">
        <f>Q542*H542</f>
        <v>0.073695860000000002</v>
      </c>
      <c r="S542" s="229">
        <v>0</v>
      </c>
      <c r="T542" s="230">
        <f>S542*H542</f>
        <v>0</v>
      </c>
      <c r="AR542" s="23" t="s">
        <v>228</v>
      </c>
      <c r="AT542" s="23" t="s">
        <v>152</v>
      </c>
      <c r="AU542" s="23" t="s">
        <v>82</v>
      </c>
      <c r="AY542" s="23" t="s">
        <v>150</v>
      </c>
      <c r="BE542" s="231">
        <f>IF(N542="základní",J542,0)</f>
        <v>0</v>
      </c>
      <c r="BF542" s="231">
        <f>IF(N542="snížená",J542,0)</f>
        <v>0</v>
      </c>
      <c r="BG542" s="231">
        <f>IF(N542="zákl. přenesená",J542,0)</f>
        <v>0</v>
      </c>
      <c r="BH542" s="231">
        <f>IF(N542="sníž. přenesená",J542,0)</f>
        <v>0</v>
      </c>
      <c r="BI542" s="231">
        <f>IF(N542="nulová",J542,0)</f>
        <v>0</v>
      </c>
      <c r="BJ542" s="23" t="s">
        <v>80</v>
      </c>
      <c r="BK542" s="231">
        <f>ROUND(I542*H542,2)</f>
        <v>0</v>
      </c>
      <c r="BL542" s="23" t="s">
        <v>228</v>
      </c>
      <c r="BM542" s="23" t="s">
        <v>943</v>
      </c>
    </row>
    <row r="543" s="12" customFormat="1">
      <c r="B543" s="244"/>
      <c r="C543" s="245"/>
      <c r="D543" s="234" t="s">
        <v>159</v>
      </c>
      <c r="E543" s="246" t="s">
        <v>21</v>
      </c>
      <c r="F543" s="247" t="s">
        <v>944</v>
      </c>
      <c r="G543" s="245"/>
      <c r="H543" s="246" t="s">
        <v>21</v>
      </c>
      <c r="I543" s="248"/>
      <c r="J543" s="245"/>
      <c r="K543" s="245"/>
      <c r="L543" s="249"/>
      <c r="M543" s="250"/>
      <c r="N543" s="251"/>
      <c r="O543" s="251"/>
      <c r="P543" s="251"/>
      <c r="Q543" s="251"/>
      <c r="R543" s="251"/>
      <c r="S543" s="251"/>
      <c r="T543" s="252"/>
      <c r="AT543" s="253" t="s">
        <v>159</v>
      </c>
      <c r="AU543" s="253" t="s">
        <v>82</v>
      </c>
      <c r="AV543" s="12" t="s">
        <v>80</v>
      </c>
      <c r="AW543" s="12" t="s">
        <v>35</v>
      </c>
      <c r="AX543" s="12" t="s">
        <v>72</v>
      </c>
      <c r="AY543" s="253" t="s">
        <v>150</v>
      </c>
    </row>
    <row r="544" s="11" customFormat="1">
      <c r="B544" s="232"/>
      <c r="C544" s="233"/>
      <c r="D544" s="234" t="s">
        <v>159</v>
      </c>
      <c r="E544" s="235" t="s">
        <v>21</v>
      </c>
      <c r="F544" s="236" t="s">
        <v>945</v>
      </c>
      <c r="G544" s="233"/>
      <c r="H544" s="237">
        <v>25.678000000000001</v>
      </c>
      <c r="I544" s="238"/>
      <c r="J544" s="233"/>
      <c r="K544" s="233"/>
      <c r="L544" s="239"/>
      <c r="M544" s="240"/>
      <c r="N544" s="241"/>
      <c r="O544" s="241"/>
      <c r="P544" s="241"/>
      <c r="Q544" s="241"/>
      <c r="R544" s="241"/>
      <c r="S544" s="241"/>
      <c r="T544" s="242"/>
      <c r="AT544" s="243" t="s">
        <v>159</v>
      </c>
      <c r="AU544" s="243" t="s">
        <v>82</v>
      </c>
      <c r="AV544" s="11" t="s">
        <v>82</v>
      </c>
      <c r="AW544" s="11" t="s">
        <v>35</v>
      </c>
      <c r="AX544" s="11" t="s">
        <v>80</v>
      </c>
      <c r="AY544" s="243" t="s">
        <v>150</v>
      </c>
    </row>
    <row r="545" s="1" customFormat="1" ht="25.5" customHeight="1">
      <c r="B545" s="45"/>
      <c r="C545" s="220" t="s">
        <v>946</v>
      </c>
      <c r="D545" s="220" t="s">
        <v>152</v>
      </c>
      <c r="E545" s="221" t="s">
        <v>947</v>
      </c>
      <c r="F545" s="222" t="s">
        <v>948</v>
      </c>
      <c r="G545" s="223" t="s">
        <v>259</v>
      </c>
      <c r="H545" s="224">
        <v>46.289999999999999</v>
      </c>
      <c r="I545" s="225"/>
      <c r="J545" s="226">
        <f>ROUND(I545*H545,2)</f>
        <v>0</v>
      </c>
      <c r="K545" s="222" t="s">
        <v>156</v>
      </c>
      <c r="L545" s="71"/>
      <c r="M545" s="227" t="s">
        <v>21</v>
      </c>
      <c r="N545" s="228" t="s">
        <v>43</v>
      </c>
      <c r="O545" s="46"/>
      <c r="P545" s="229">
        <f>O545*H545</f>
        <v>0</v>
      </c>
      <c r="Q545" s="229">
        <v>0.00296</v>
      </c>
      <c r="R545" s="229">
        <f>Q545*H545</f>
        <v>0.13701839999999999</v>
      </c>
      <c r="S545" s="229">
        <v>0</v>
      </c>
      <c r="T545" s="230">
        <f>S545*H545</f>
        <v>0</v>
      </c>
      <c r="AR545" s="23" t="s">
        <v>228</v>
      </c>
      <c r="AT545" s="23" t="s">
        <v>152</v>
      </c>
      <c r="AU545" s="23" t="s">
        <v>82</v>
      </c>
      <c r="AY545" s="23" t="s">
        <v>150</v>
      </c>
      <c r="BE545" s="231">
        <f>IF(N545="základní",J545,0)</f>
        <v>0</v>
      </c>
      <c r="BF545" s="231">
        <f>IF(N545="snížená",J545,0)</f>
        <v>0</v>
      </c>
      <c r="BG545" s="231">
        <f>IF(N545="zákl. přenesená",J545,0)</f>
        <v>0</v>
      </c>
      <c r="BH545" s="231">
        <f>IF(N545="sníž. přenesená",J545,0)</f>
        <v>0</v>
      </c>
      <c r="BI545" s="231">
        <f>IF(N545="nulová",J545,0)</f>
        <v>0</v>
      </c>
      <c r="BJ545" s="23" t="s">
        <v>80</v>
      </c>
      <c r="BK545" s="231">
        <f>ROUND(I545*H545,2)</f>
        <v>0</v>
      </c>
      <c r="BL545" s="23" t="s">
        <v>228</v>
      </c>
      <c r="BM545" s="23" t="s">
        <v>949</v>
      </c>
    </row>
    <row r="546" s="12" customFormat="1">
      <c r="B546" s="244"/>
      <c r="C546" s="245"/>
      <c r="D546" s="234" t="s">
        <v>159</v>
      </c>
      <c r="E546" s="246" t="s">
        <v>21</v>
      </c>
      <c r="F546" s="247" t="s">
        <v>950</v>
      </c>
      <c r="G546" s="245"/>
      <c r="H546" s="246" t="s">
        <v>21</v>
      </c>
      <c r="I546" s="248"/>
      <c r="J546" s="245"/>
      <c r="K546" s="245"/>
      <c r="L546" s="249"/>
      <c r="M546" s="250"/>
      <c r="N546" s="251"/>
      <c r="O546" s="251"/>
      <c r="P546" s="251"/>
      <c r="Q546" s="251"/>
      <c r="R546" s="251"/>
      <c r="S546" s="251"/>
      <c r="T546" s="252"/>
      <c r="AT546" s="253" t="s">
        <v>159</v>
      </c>
      <c r="AU546" s="253" t="s">
        <v>82</v>
      </c>
      <c r="AV546" s="12" t="s">
        <v>80</v>
      </c>
      <c r="AW546" s="12" t="s">
        <v>35</v>
      </c>
      <c r="AX546" s="12" t="s">
        <v>72</v>
      </c>
      <c r="AY546" s="253" t="s">
        <v>150</v>
      </c>
    </row>
    <row r="547" s="11" customFormat="1">
      <c r="B547" s="232"/>
      <c r="C547" s="233"/>
      <c r="D547" s="234" t="s">
        <v>159</v>
      </c>
      <c r="E547" s="235" t="s">
        <v>21</v>
      </c>
      <c r="F547" s="236" t="s">
        <v>951</v>
      </c>
      <c r="G547" s="233"/>
      <c r="H547" s="237">
        <v>46.289999999999999</v>
      </c>
      <c r="I547" s="238"/>
      <c r="J547" s="233"/>
      <c r="K547" s="233"/>
      <c r="L547" s="239"/>
      <c r="M547" s="240"/>
      <c r="N547" s="241"/>
      <c r="O547" s="241"/>
      <c r="P547" s="241"/>
      <c r="Q547" s="241"/>
      <c r="R547" s="241"/>
      <c r="S547" s="241"/>
      <c r="T547" s="242"/>
      <c r="AT547" s="243" t="s">
        <v>159</v>
      </c>
      <c r="AU547" s="243" t="s">
        <v>82</v>
      </c>
      <c r="AV547" s="11" t="s">
        <v>82</v>
      </c>
      <c r="AW547" s="11" t="s">
        <v>35</v>
      </c>
      <c r="AX547" s="11" t="s">
        <v>80</v>
      </c>
      <c r="AY547" s="243" t="s">
        <v>150</v>
      </c>
    </row>
    <row r="548" s="1" customFormat="1" ht="25.5" customHeight="1">
      <c r="B548" s="45"/>
      <c r="C548" s="220" t="s">
        <v>952</v>
      </c>
      <c r="D548" s="220" t="s">
        <v>152</v>
      </c>
      <c r="E548" s="221" t="s">
        <v>953</v>
      </c>
      <c r="F548" s="222" t="s">
        <v>954</v>
      </c>
      <c r="G548" s="223" t="s">
        <v>259</v>
      </c>
      <c r="H548" s="224">
        <v>15.58</v>
      </c>
      <c r="I548" s="225"/>
      <c r="J548" s="226">
        <f>ROUND(I548*H548,2)</f>
        <v>0</v>
      </c>
      <c r="K548" s="222" t="s">
        <v>156</v>
      </c>
      <c r="L548" s="71"/>
      <c r="M548" s="227" t="s">
        <v>21</v>
      </c>
      <c r="N548" s="228" t="s">
        <v>43</v>
      </c>
      <c r="O548" s="46"/>
      <c r="P548" s="229">
        <f>O548*H548</f>
        <v>0</v>
      </c>
      <c r="Q548" s="229">
        <v>0.0035799999999999998</v>
      </c>
      <c r="R548" s="229">
        <f>Q548*H548</f>
        <v>0.055776399999999997</v>
      </c>
      <c r="S548" s="229">
        <v>0</v>
      </c>
      <c r="T548" s="230">
        <f>S548*H548</f>
        <v>0</v>
      </c>
      <c r="AR548" s="23" t="s">
        <v>228</v>
      </c>
      <c r="AT548" s="23" t="s">
        <v>152</v>
      </c>
      <c r="AU548" s="23" t="s">
        <v>82</v>
      </c>
      <c r="AY548" s="23" t="s">
        <v>150</v>
      </c>
      <c r="BE548" s="231">
        <f>IF(N548="základní",J548,0)</f>
        <v>0</v>
      </c>
      <c r="BF548" s="231">
        <f>IF(N548="snížená",J548,0)</f>
        <v>0</v>
      </c>
      <c r="BG548" s="231">
        <f>IF(N548="zákl. přenesená",J548,0)</f>
        <v>0</v>
      </c>
      <c r="BH548" s="231">
        <f>IF(N548="sníž. přenesená",J548,0)</f>
        <v>0</v>
      </c>
      <c r="BI548" s="231">
        <f>IF(N548="nulová",J548,0)</f>
        <v>0</v>
      </c>
      <c r="BJ548" s="23" t="s">
        <v>80</v>
      </c>
      <c r="BK548" s="231">
        <f>ROUND(I548*H548,2)</f>
        <v>0</v>
      </c>
      <c r="BL548" s="23" t="s">
        <v>228</v>
      </c>
      <c r="BM548" s="23" t="s">
        <v>955</v>
      </c>
    </row>
    <row r="549" s="12" customFormat="1">
      <c r="B549" s="244"/>
      <c r="C549" s="245"/>
      <c r="D549" s="234" t="s">
        <v>159</v>
      </c>
      <c r="E549" s="246" t="s">
        <v>21</v>
      </c>
      <c r="F549" s="247" t="s">
        <v>956</v>
      </c>
      <c r="G549" s="245"/>
      <c r="H549" s="246" t="s">
        <v>21</v>
      </c>
      <c r="I549" s="248"/>
      <c r="J549" s="245"/>
      <c r="K549" s="245"/>
      <c r="L549" s="249"/>
      <c r="M549" s="250"/>
      <c r="N549" s="251"/>
      <c r="O549" s="251"/>
      <c r="P549" s="251"/>
      <c r="Q549" s="251"/>
      <c r="R549" s="251"/>
      <c r="S549" s="251"/>
      <c r="T549" s="252"/>
      <c r="AT549" s="253" t="s">
        <v>159</v>
      </c>
      <c r="AU549" s="253" t="s">
        <v>82</v>
      </c>
      <c r="AV549" s="12" t="s">
        <v>80</v>
      </c>
      <c r="AW549" s="12" t="s">
        <v>35</v>
      </c>
      <c r="AX549" s="12" t="s">
        <v>72</v>
      </c>
      <c r="AY549" s="253" t="s">
        <v>150</v>
      </c>
    </row>
    <row r="550" s="11" customFormat="1">
      <c r="B550" s="232"/>
      <c r="C550" s="233"/>
      <c r="D550" s="234" t="s">
        <v>159</v>
      </c>
      <c r="E550" s="235" t="s">
        <v>21</v>
      </c>
      <c r="F550" s="236" t="s">
        <v>957</v>
      </c>
      <c r="G550" s="233"/>
      <c r="H550" s="237">
        <v>15.58</v>
      </c>
      <c r="I550" s="238"/>
      <c r="J550" s="233"/>
      <c r="K550" s="233"/>
      <c r="L550" s="239"/>
      <c r="M550" s="240"/>
      <c r="N550" s="241"/>
      <c r="O550" s="241"/>
      <c r="P550" s="241"/>
      <c r="Q550" s="241"/>
      <c r="R550" s="241"/>
      <c r="S550" s="241"/>
      <c r="T550" s="242"/>
      <c r="AT550" s="243" t="s">
        <v>159</v>
      </c>
      <c r="AU550" s="243" t="s">
        <v>82</v>
      </c>
      <c r="AV550" s="11" t="s">
        <v>82</v>
      </c>
      <c r="AW550" s="11" t="s">
        <v>35</v>
      </c>
      <c r="AX550" s="11" t="s">
        <v>80</v>
      </c>
      <c r="AY550" s="243" t="s">
        <v>150</v>
      </c>
    </row>
    <row r="551" s="1" customFormat="1" ht="25.5" customHeight="1">
      <c r="B551" s="45"/>
      <c r="C551" s="220" t="s">
        <v>958</v>
      </c>
      <c r="D551" s="220" t="s">
        <v>152</v>
      </c>
      <c r="E551" s="221" t="s">
        <v>959</v>
      </c>
      <c r="F551" s="222" t="s">
        <v>960</v>
      </c>
      <c r="G551" s="223" t="s">
        <v>259</v>
      </c>
      <c r="H551" s="224">
        <v>5.2000000000000002</v>
      </c>
      <c r="I551" s="225"/>
      <c r="J551" s="226">
        <f>ROUND(I551*H551,2)</f>
        <v>0</v>
      </c>
      <c r="K551" s="222" t="s">
        <v>156</v>
      </c>
      <c r="L551" s="71"/>
      <c r="M551" s="227" t="s">
        <v>21</v>
      </c>
      <c r="N551" s="228" t="s">
        <v>43</v>
      </c>
      <c r="O551" s="46"/>
      <c r="P551" s="229">
        <f>O551*H551</f>
        <v>0</v>
      </c>
      <c r="Q551" s="229">
        <v>0.0028900000000000002</v>
      </c>
      <c r="R551" s="229">
        <f>Q551*H551</f>
        <v>0.015028000000000001</v>
      </c>
      <c r="S551" s="229">
        <v>0</v>
      </c>
      <c r="T551" s="230">
        <f>S551*H551</f>
        <v>0</v>
      </c>
      <c r="AR551" s="23" t="s">
        <v>228</v>
      </c>
      <c r="AT551" s="23" t="s">
        <v>152</v>
      </c>
      <c r="AU551" s="23" t="s">
        <v>82</v>
      </c>
      <c r="AY551" s="23" t="s">
        <v>150</v>
      </c>
      <c r="BE551" s="231">
        <f>IF(N551="základní",J551,0)</f>
        <v>0</v>
      </c>
      <c r="BF551" s="231">
        <f>IF(N551="snížená",J551,0)</f>
        <v>0</v>
      </c>
      <c r="BG551" s="231">
        <f>IF(N551="zákl. přenesená",J551,0)</f>
        <v>0</v>
      </c>
      <c r="BH551" s="231">
        <f>IF(N551="sníž. přenesená",J551,0)</f>
        <v>0</v>
      </c>
      <c r="BI551" s="231">
        <f>IF(N551="nulová",J551,0)</f>
        <v>0</v>
      </c>
      <c r="BJ551" s="23" t="s">
        <v>80</v>
      </c>
      <c r="BK551" s="231">
        <f>ROUND(I551*H551,2)</f>
        <v>0</v>
      </c>
      <c r="BL551" s="23" t="s">
        <v>228</v>
      </c>
      <c r="BM551" s="23" t="s">
        <v>961</v>
      </c>
    </row>
    <row r="552" s="11" customFormat="1">
      <c r="B552" s="232"/>
      <c r="C552" s="233"/>
      <c r="D552" s="234" t="s">
        <v>159</v>
      </c>
      <c r="E552" s="235" t="s">
        <v>21</v>
      </c>
      <c r="F552" s="236" t="s">
        <v>962</v>
      </c>
      <c r="G552" s="233"/>
      <c r="H552" s="237">
        <v>5.2000000000000002</v>
      </c>
      <c r="I552" s="238"/>
      <c r="J552" s="233"/>
      <c r="K552" s="233"/>
      <c r="L552" s="239"/>
      <c r="M552" s="240"/>
      <c r="N552" s="241"/>
      <c r="O552" s="241"/>
      <c r="P552" s="241"/>
      <c r="Q552" s="241"/>
      <c r="R552" s="241"/>
      <c r="S552" s="241"/>
      <c r="T552" s="242"/>
      <c r="AT552" s="243" t="s">
        <v>159</v>
      </c>
      <c r="AU552" s="243" t="s">
        <v>82</v>
      </c>
      <c r="AV552" s="11" t="s">
        <v>82</v>
      </c>
      <c r="AW552" s="11" t="s">
        <v>35</v>
      </c>
      <c r="AX552" s="11" t="s">
        <v>80</v>
      </c>
      <c r="AY552" s="243" t="s">
        <v>150</v>
      </c>
    </row>
    <row r="553" s="1" customFormat="1" ht="25.5" customHeight="1">
      <c r="B553" s="45"/>
      <c r="C553" s="220" t="s">
        <v>963</v>
      </c>
      <c r="D553" s="220" t="s">
        <v>152</v>
      </c>
      <c r="E553" s="221" t="s">
        <v>964</v>
      </c>
      <c r="F553" s="222" t="s">
        <v>965</v>
      </c>
      <c r="G553" s="223" t="s">
        <v>259</v>
      </c>
      <c r="H553" s="224">
        <v>46.289999999999999</v>
      </c>
      <c r="I553" s="225"/>
      <c r="J553" s="226">
        <f>ROUND(I553*H553,2)</f>
        <v>0</v>
      </c>
      <c r="K553" s="222" t="s">
        <v>156</v>
      </c>
      <c r="L553" s="71"/>
      <c r="M553" s="227" t="s">
        <v>21</v>
      </c>
      <c r="N553" s="228" t="s">
        <v>43</v>
      </c>
      <c r="O553" s="46"/>
      <c r="P553" s="229">
        <f>O553*H553</f>
        <v>0</v>
      </c>
      <c r="Q553" s="229">
        <v>0.00174</v>
      </c>
      <c r="R553" s="229">
        <f>Q553*H553</f>
        <v>0.080544599999999994</v>
      </c>
      <c r="S553" s="229">
        <v>0</v>
      </c>
      <c r="T553" s="230">
        <f>S553*H553</f>
        <v>0</v>
      </c>
      <c r="AR553" s="23" t="s">
        <v>157</v>
      </c>
      <c r="AT553" s="23" t="s">
        <v>152</v>
      </c>
      <c r="AU553" s="23" t="s">
        <v>82</v>
      </c>
      <c r="AY553" s="23" t="s">
        <v>150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23" t="s">
        <v>80</v>
      </c>
      <c r="BK553" s="231">
        <f>ROUND(I553*H553,2)</f>
        <v>0</v>
      </c>
      <c r="BL553" s="23" t="s">
        <v>157</v>
      </c>
      <c r="BM553" s="23" t="s">
        <v>966</v>
      </c>
    </row>
    <row r="554" s="12" customFormat="1">
      <c r="B554" s="244"/>
      <c r="C554" s="245"/>
      <c r="D554" s="234" t="s">
        <v>159</v>
      </c>
      <c r="E554" s="246" t="s">
        <v>21</v>
      </c>
      <c r="F554" s="247" t="s">
        <v>967</v>
      </c>
      <c r="G554" s="245"/>
      <c r="H554" s="246" t="s">
        <v>21</v>
      </c>
      <c r="I554" s="248"/>
      <c r="J554" s="245"/>
      <c r="K554" s="245"/>
      <c r="L554" s="249"/>
      <c r="M554" s="250"/>
      <c r="N554" s="251"/>
      <c r="O554" s="251"/>
      <c r="P554" s="251"/>
      <c r="Q554" s="251"/>
      <c r="R554" s="251"/>
      <c r="S554" s="251"/>
      <c r="T554" s="252"/>
      <c r="AT554" s="253" t="s">
        <v>159</v>
      </c>
      <c r="AU554" s="253" t="s">
        <v>82</v>
      </c>
      <c r="AV554" s="12" t="s">
        <v>80</v>
      </c>
      <c r="AW554" s="12" t="s">
        <v>35</v>
      </c>
      <c r="AX554" s="12" t="s">
        <v>72</v>
      </c>
      <c r="AY554" s="253" t="s">
        <v>150</v>
      </c>
    </row>
    <row r="555" s="11" customFormat="1">
      <c r="B555" s="232"/>
      <c r="C555" s="233"/>
      <c r="D555" s="234" t="s">
        <v>159</v>
      </c>
      <c r="E555" s="235" t="s">
        <v>21</v>
      </c>
      <c r="F555" s="236" t="s">
        <v>951</v>
      </c>
      <c r="G555" s="233"/>
      <c r="H555" s="237">
        <v>46.289999999999999</v>
      </c>
      <c r="I555" s="238"/>
      <c r="J555" s="233"/>
      <c r="K555" s="233"/>
      <c r="L555" s="239"/>
      <c r="M555" s="240"/>
      <c r="N555" s="241"/>
      <c r="O555" s="241"/>
      <c r="P555" s="241"/>
      <c r="Q555" s="241"/>
      <c r="R555" s="241"/>
      <c r="S555" s="241"/>
      <c r="T555" s="242"/>
      <c r="AT555" s="243" t="s">
        <v>159</v>
      </c>
      <c r="AU555" s="243" t="s">
        <v>82</v>
      </c>
      <c r="AV555" s="11" t="s">
        <v>82</v>
      </c>
      <c r="AW555" s="11" t="s">
        <v>35</v>
      </c>
      <c r="AX555" s="11" t="s">
        <v>80</v>
      </c>
      <c r="AY555" s="243" t="s">
        <v>150</v>
      </c>
    </row>
    <row r="556" s="1" customFormat="1" ht="25.5" customHeight="1">
      <c r="B556" s="45"/>
      <c r="C556" s="220" t="s">
        <v>968</v>
      </c>
      <c r="D556" s="220" t="s">
        <v>152</v>
      </c>
      <c r="E556" s="221" t="s">
        <v>969</v>
      </c>
      <c r="F556" s="222" t="s">
        <v>970</v>
      </c>
      <c r="G556" s="223" t="s">
        <v>254</v>
      </c>
      <c r="H556" s="224">
        <v>4</v>
      </c>
      <c r="I556" s="225"/>
      <c r="J556" s="226">
        <f>ROUND(I556*H556,2)</f>
        <v>0</v>
      </c>
      <c r="K556" s="222" t="s">
        <v>156</v>
      </c>
      <c r="L556" s="71"/>
      <c r="M556" s="227" t="s">
        <v>21</v>
      </c>
      <c r="N556" s="228" t="s">
        <v>43</v>
      </c>
      <c r="O556" s="46"/>
      <c r="P556" s="229">
        <f>O556*H556</f>
        <v>0</v>
      </c>
      <c r="Q556" s="229">
        <v>0.00025000000000000001</v>
      </c>
      <c r="R556" s="229">
        <f>Q556*H556</f>
        <v>0.001</v>
      </c>
      <c r="S556" s="229">
        <v>0</v>
      </c>
      <c r="T556" s="230">
        <f>S556*H556</f>
        <v>0</v>
      </c>
      <c r="AR556" s="23" t="s">
        <v>157</v>
      </c>
      <c r="AT556" s="23" t="s">
        <v>152</v>
      </c>
      <c r="AU556" s="23" t="s">
        <v>82</v>
      </c>
      <c r="AY556" s="23" t="s">
        <v>150</v>
      </c>
      <c r="BE556" s="231">
        <f>IF(N556="základní",J556,0)</f>
        <v>0</v>
      </c>
      <c r="BF556" s="231">
        <f>IF(N556="snížená",J556,0)</f>
        <v>0</v>
      </c>
      <c r="BG556" s="231">
        <f>IF(N556="zákl. přenesená",J556,0)</f>
        <v>0</v>
      </c>
      <c r="BH556" s="231">
        <f>IF(N556="sníž. přenesená",J556,0)</f>
        <v>0</v>
      </c>
      <c r="BI556" s="231">
        <f>IF(N556="nulová",J556,0)</f>
        <v>0</v>
      </c>
      <c r="BJ556" s="23" t="s">
        <v>80</v>
      </c>
      <c r="BK556" s="231">
        <f>ROUND(I556*H556,2)</f>
        <v>0</v>
      </c>
      <c r="BL556" s="23" t="s">
        <v>157</v>
      </c>
      <c r="BM556" s="23" t="s">
        <v>971</v>
      </c>
    </row>
    <row r="557" s="12" customFormat="1">
      <c r="B557" s="244"/>
      <c r="C557" s="245"/>
      <c r="D557" s="234" t="s">
        <v>159</v>
      </c>
      <c r="E557" s="246" t="s">
        <v>21</v>
      </c>
      <c r="F557" s="247" t="s">
        <v>857</v>
      </c>
      <c r="G557" s="245"/>
      <c r="H557" s="246" t="s">
        <v>21</v>
      </c>
      <c r="I557" s="248"/>
      <c r="J557" s="245"/>
      <c r="K557" s="245"/>
      <c r="L557" s="249"/>
      <c r="M557" s="250"/>
      <c r="N557" s="251"/>
      <c r="O557" s="251"/>
      <c r="P557" s="251"/>
      <c r="Q557" s="251"/>
      <c r="R557" s="251"/>
      <c r="S557" s="251"/>
      <c r="T557" s="252"/>
      <c r="AT557" s="253" t="s">
        <v>159</v>
      </c>
      <c r="AU557" s="253" t="s">
        <v>82</v>
      </c>
      <c r="AV557" s="12" t="s">
        <v>80</v>
      </c>
      <c r="AW557" s="12" t="s">
        <v>35</v>
      </c>
      <c r="AX557" s="12" t="s">
        <v>72</v>
      </c>
      <c r="AY557" s="253" t="s">
        <v>150</v>
      </c>
    </row>
    <row r="558" s="11" customFormat="1">
      <c r="B558" s="232"/>
      <c r="C558" s="233"/>
      <c r="D558" s="234" t="s">
        <v>159</v>
      </c>
      <c r="E558" s="235" t="s">
        <v>21</v>
      </c>
      <c r="F558" s="236" t="s">
        <v>157</v>
      </c>
      <c r="G558" s="233"/>
      <c r="H558" s="237">
        <v>4</v>
      </c>
      <c r="I558" s="238"/>
      <c r="J558" s="233"/>
      <c r="K558" s="233"/>
      <c r="L558" s="239"/>
      <c r="M558" s="240"/>
      <c r="N558" s="241"/>
      <c r="O558" s="241"/>
      <c r="P558" s="241"/>
      <c r="Q558" s="241"/>
      <c r="R558" s="241"/>
      <c r="S558" s="241"/>
      <c r="T558" s="242"/>
      <c r="AT558" s="243" t="s">
        <v>159</v>
      </c>
      <c r="AU558" s="243" t="s">
        <v>82</v>
      </c>
      <c r="AV558" s="11" t="s">
        <v>82</v>
      </c>
      <c r="AW558" s="11" t="s">
        <v>35</v>
      </c>
      <c r="AX558" s="11" t="s">
        <v>80</v>
      </c>
      <c r="AY558" s="243" t="s">
        <v>150</v>
      </c>
    </row>
    <row r="559" s="1" customFormat="1" ht="25.5" customHeight="1">
      <c r="B559" s="45"/>
      <c r="C559" s="220" t="s">
        <v>972</v>
      </c>
      <c r="D559" s="220" t="s">
        <v>152</v>
      </c>
      <c r="E559" s="221" t="s">
        <v>973</v>
      </c>
      <c r="F559" s="222" t="s">
        <v>974</v>
      </c>
      <c r="G559" s="223" t="s">
        <v>259</v>
      </c>
      <c r="H559" s="224">
        <v>12</v>
      </c>
      <c r="I559" s="225"/>
      <c r="J559" s="226">
        <f>ROUND(I559*H559,2)</f>
        <v>0</v>
      </c>
      <c r="K559" s="222" t="s">
        <v>156</v>
      </c>
      <c r="L559" s="71"/>
      <c r="M559" s="227" t="s">
        <v>21</v>
      </c>
      <c r="N559" s="228" t="s">
        <v>43</v>
      </c>
      <c r="O559" s="46"/>
      <c r="P559" s="229">
        <f>O559*H559</f>
        <v>0</v>
      </c>
      <c r="Q559" s="229">
        <v>0.0021199999999999999</v>
      </c>
      <c r="R559" s="229">
        <f>Q559*H559</f>
        <v>0.025439999999999997</v>
      </c>
      <c r="S559" s="229">
        <v>0</v>
      </c>
      <c r="T559" s="230">
        <f>S559*H559</f>
        <v>0</v>
      </c>
      <c r="AR559" s="23" t="s">
        <v>157</v>
      </c>
      <c r="AT559" s="23" t="s">
        <v>152</v>
      </c>
      <c r="AU559" s="23" t="s">
        <v>82</v>
      </c>
      <c r="AY559" s="23" t="s">
        <v>150</v>
      </c>
      <c r="BE559" s="231">
        <f>IF(N559="základní",J559,0)</f>
        <v>0</v>
      </c>
      <c r="BF559" s="231">
        <f>IF(N559="snížená",J559,0)</f>
        <v>0</v>
      </c>
      <c r="BG559" s="231">
        <f>IF(N559="zákl. přenesená",J559,0)</f>
        <v>0</v>
      </c>
      <c r="BH559" s="231">
        <f>IF(N559="sníž. přenesená",J559,0)</f>
        <v>0</v>
      </c>
      <c r="BI559" s="231">
        <f>IF(N559="nulová",J559,0)</f>
        <v>0</v>
      </c>
      <c r="BJ559" s="23" t="s">
        <v>80</v>
      </c>
      <c r="BK559" s="231">
        <f>ROUND(I559*H559,2)</f>
        <v>0</v>
      </c>
      <c r="BL559" s="23" t="s">
        <v>157</v>
      </c>
      <c r="BM559" s="23" t="s">
        <v>975</v>
      </c>
    </row>
    <row r="560" s="12" customFormat="1">
      <c r="B560" s="244"/>
      <c r="C560" s="245"/>
      <c r="D560" s="234" t="s">
        <v>159</v>
      </c>
      <c r="E560" s="246" t="s">
        <v>21</v>
      </c>
      <c r="F560" s="247" t="s">
        <v>976</v>
      </c>
      <c r="G560" s="245"/>
      <c r="H560" s="246" t="s">
        <v>21</v>
      </c>
      <c r="I560" s="248"/>
      <c r="J560" s="245"/>
      <c r="K560" s="245"/>
      <c r="L560" s="249"/>
      <c r="M560" s="250"/>
      <c r="N560" s="251"/>
      <c r="O560" s="251"/>
      <c r="P560" s="251"/>
      <c r="Q560" s="251"/>
      <c r="R560" s="251"/>
      <c r="S560" s="251"/>
      <c r="T560" s="252"/>
      <c r="AT560" s="253" t="s">
        <v>159</v>
      </c>
      <c r="AU560" s="253" t="s">
        <v>82</v>
      </c>
      <c r="AV560" s="12" t="s">
        <v>80</v>
      </c>
      <c r="AW560" s="12" t="s">
        <v>35</v>
      </c>
      <c r="AX560" s="12" t="s">
        <v>72</v>
      </c>
      <c r="AY560" s="253" t="s">
        <v>150</v>
      </c>
    </row>
    <row r="561" s="11" customFormat="1">
      <c r="B561" s="232"/>
      <c r="C561" s="233"/>
      <c r="D561" s="234" t="s">
        <v>159</v>
      </c>
      <c r="E561" s="235" t="s">
        <v>21</v>
      </c>
      <c r="F561" s="236" t="s">
        <v>977</v>
      </c>
      <c r="G561" s="233"/>
      <c r="H561" s="237">
        <v>12</v>
      </c>
      <c r="I561" s="238"/>
      <c r="J561" s="233"/>
      <c r="K561" s="233"/>
      <c r="L561" s="239"/>
      <c r="M561" s="240"/>
      <c r="N561" s="241"/>
      <c r="O561" s="241"/>
      <c r="P561" s="241"/>
      <c r="Q561" s="241"/>
      <c r="R561" s="241"/>
      <c r="S561" s="241"/>
      <c r="T561" s="242"/>
      <c r="AT561" s="243" t="s">
        <v>159</v>
      </c>
      <c r="AU561" s="243" t="s">
        <v>82</v>
      </c>
      <c r="AV561" s="11" t="s">
        <v>82</v>
      </c>
      <c r="AW561" s="11" t="s">
        <v>35</v>
      </c>
      <c r="AX561" s="11" t="s">
        <v>80</v>
      </c>
      <c r="AY561" s="243" t="s">
        <v>150</v>
      </c>
    </row>
    <row r="562" s="1" customFormat="1" ht="25.5" customHeight="1">
      <c r="B562" s="45"/>
      <c r="C562" s="220" t="s">
        <v>978</v>
      </c>
      <c r="D562" s="220" t="s">
        <v>152</v>
      </c>
      <c r="E562" s="221" t="s">
        <v>979</v>
      </c>
      <c r="F562" s="222" t="s">
        <v>980</v>
      </c>
      <c r="G562" s="223" t="s">
        <v>783</v>
      </c>
      <c r="H562" s="224">
        <v>1</v>
      </c>
      <c r="I562" s="225"/>
      <c r="J562" s="226">
        <f>ROUND(I562*H562,2)</f>
        <v>0</v>
      </c>
      <c r="K562" s="222" t="s">
        <v>225</v>
      </c>
      <c r="L562" s="71"/>
      <c r="M562" s="227" t="s">
        <v>21</v>
      </c>
      <c r="N562" s="228" t="s">
        <v>43</v>
      </c>
      <c r="O562" s="46"/>
      <c r="P562" s="229">
        <f>O562*H562</f>
        <v>0</v>
      </c>
      <c r="Q562" s="229">
        <v>0</v>
      </c>
      <c r="R562" s="229">
        <f>Q562*H562</f>
        <v>0</v>
      </c>
      <c r="S562" s="229">
        <v>0</v>
      </c>
      <c r="T562" s="230">
        <f>S562*H562</f>
        <v>0</v>
      </c>
      <c r="AR562" s="23" t="s">
        <v>228</v>
      </c>
      <c r="AT562" s="23" t="s">
        <v>152</v>
      </c>
      <c r="AU562" s="23" t="s">
        <v>82</v>
      </c>
      <c r="AY562" s="23" t="s">
        <v>150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23" t="s">
        <v>80</v>
      </c>
      <c r="BK562" s="231">
        <f>ROUND(I562*H562,2)</f>
        <v>0</v>
      </c>
      <c r="BL562" s="23" t="s">
        <v>228</v>
      </c>
      <c r="BM562" s="23" t="s">
        <v>981</v>
      </c>
    </row>
    <row r="563" s="10" customFormat="1" ht="29.88" customHeight="1">
      <c r="B563" s="204"/>
      <c r="C563" s="205"/>
      <c r="D563" s="206" t="s">
        <v>71</v>
      </c>
      <c r="E563" s="218" t="s">
        <v>982</v>
      </c>
      <c r="F563" s="218" t="s">
        <v>983</v>
      </c>
      <c r="G563" s="205"/>
      <c r="H563" s="205"/>
      <c r="I563" s="208"/>
      <c r="J563" s="219">
        <f>BK563</f>
        <v>0</v>
      </c>
      <c r="K563" s="205"/>
      <c r="L563" s="210"/>
      <c r="M563" s="211"/>
      <c r="N563" s="212"/>
      <c r="O563" s="212"/>
      <c r="P563" s="213">
        <f>SUM(P564:P583)</f>
        <v>0</v>
      </c>
      <c r="Q563" s="212"/>
      <c r="R563" s="213">
        <f>SUM(R564:R583)</f>
        <v>0.010499999999999999</v>
      </c>
      <c r="S563" s="212"/>
      <c r="T563" s="214">
        <f>SUM(T564:T583)</f>
        <v>0</v>
      </c>
      <c r="AR563" s="215" t="s">
        <v>80</v>
      </c>
      <c r="AT563" s="216" t="s">
        <v>71</v>
      </c>
      <c r="AU563" s="216" t="s">
        <v>80</v>
      </c>
      <c r="AY563" s="215" t="s">
        <v>150</v>
      </c>
      <c r="BK563" s="217">
        <f>SUM(BK564:BK583)</f>
        <v>0</v>
      </c>
    </row>
    <row r="564" s="1" customFormat="1" ht="25.5" customHeight="1">
      <c r="B564" s="45"/>
      <c r="C564" s="220" t="s">
        <v>984</v>
      </c>
      <c r="D564" s="220" t="s">
        <v>152</v>
      </c>
      <c r="E564" s="221" t="s">
        <v>985</v>
      </c>
      <c r="F564" s="222" t="s">
        <v>986</v>
      </c>
      <c r="G564" s="223" t="s">
        <v>254</v>
      </c>
      <c r="H564" s="224">
        <v>1</v>
      </c>
      <c r="I564" s="225"/>
      <c r="J564" s="226">
        <f>ROUND(I564*H564,2)</f>
        <v>0</v>
      </c>
      <c r="K564" s="222" t="s">
        <v>225</v>
      </c>
      <c r="L564" s="71"/>
      <c r="M564" s="227" t="s">
        <v>21</v>
      </c>
      <c r="N564" s="228" t="s">
        <v>43</v>
      </c>
      <c r="O564" s="46"/>
      <c r="P564" s="229">
        <f>O564*H564</f>
        <v>0</v>
      </c>
      <c r="Q564" s="229">
        <v>0</v>
      </c>
      <c r="R564" s="229">
        <f>Q564*H564</f>
        <v>0</v>
      </c>
      <c r="S564" s="229">
        <v>0</v>
      </c>
      <c r="T564" s="230">
        <f>S564*H564</f>
        <v>0</v>
      </c>
      <c r="AR564" s="23" t="s">
        <v>157</v>
      </c>
      <c r="AT564" s="23" t="s">
        <v>152</v>
      </c>
      <c r="AU564" s="23" t="s">
        <v>82</v>
      </c>
      <c r="AY564" s="23" t="s">
        <v>150</v>
      </c>
      <c r="BE564" s="231">
        <f>IF(N564="základní",J564,0)</f>
        <v>0</v>
      </c>
      <c r="BF564" s="231">
        <f>IF(N564="snížená",J564,0)</f>
        <v>0</v>
      </c>
      <c r="BG564" s="231">
        <f>IF(N564="zákl. přenesená",J564,0)</f>
        <v>0</v>
      </c>
      <c r="BH564" s="231">
        <f>IF(N564="sníž. přenesená",J564,0)</f>
        <v>0</v>
      </c>
      <c r="BI564" s="231">
        <f>IF(N564="nulová",J564,0)</f>
        <v>0</v>
      </c>
      <c r="BJ564" s="23" t="s">
        <v>80</v>
      </c>
      <c r="BK564" s="231">
        <f>ROUND(I564*H564,2)</f>
        <v>0</v>
      </c>
      <c r="BL564" s="23" t="s">
        <v>157</v>
      </c>
      <c r="BM564" s="23" t="s">
        <v>987</v>
      </c>
    </row>
    <row r="565" s="11" customFormat="1">
      <c r="B565" s="232"/>
      <c r="C565" s="233"/>
      <c r="D565" s="234" t="s">
        <v>159</v>
      </c>
      <c r="E565" s="235" t="s">
        <v>21</v>
      </c>
      <c r="F565" s="236" t="s">
        <v>988</v>
      </c>
      <c r="G565" s="233"/>
      <c r="H565" s="237">
        <v>1</v>
      </c>
      <c r="I565" s="238"/>
      <c r="J565" s="233"/>
      <c r="K565" s="233"/>
      <c r="L565" s="239"/>
      <c r="M565" s="240"/>
      <c r="N565" s="241"/>
      <c r="O565" s="241"/>
      <c r="P565" s="241"/>
      <c r="Q565" s="241"/>
      <c r="R565" s="241"/>
      <c r="S565" s="241"/>
      <c r="T565" s="242"/>
      <c r="AT565" s="243" t="s">
        <v>159</v>
      </c>
      <c r="AU565" s="243" t="s">
        <v>82</v>
      </c>
      <c r="AV565" s="11" t="s">
        <v>82</v>
      </c>
      <c r="AW565" s="11" t="s">
        <v>35</v>
      </c>
      <c r="AX565" s="11" t="s">
        <v>80</v>
      </c>
      <c r="AY565" s="243" t="s">
        <v>150</v>
      </c>
    </row>
    <row r="566" s="1" customFormat="1" ht="25.5" customHeight="1">
      <c r="B566" s="45"/>
      <c r="C566" s="220" t="s">
        <v>989</v>
      </c>
      <c r="D566" s="220" t="s">
        <v>152</v>
      </c>
      <c r="E566" s="221" t="s">
        <v>990</v>
      </c>
      <c r="F566" s="222" t="s">
        <v>991</v>
      </c>
      <c r="G566" s="223" t="s">
        <v>254</v>
      </c>
      <c r="H566" s="224">
        <v>1</v>
      </c>
      <c r="I566" s="225"/>
      <c r="J566" s="226">
        <f>ROUND(I566*H566,2)</f>
        <v>0</v>
      </c>
      <c r="K566" s="222" t="s">
        <v>225</v>
      </c>
      <c r="L566" s="71"/>
      <c r="M566" s="227" t="s">
        <v>21</v>
      </c>
      <c r="N566" s="228" t="s">
        <v>43</v>
      </c>
      <c r="O566" s="46"/>
      <c r="P566" s="229">
        <f>O566*H566</f>
        <v>0</v>
      </c>
      <c r="Q566" s="229">
        <v>0</v>
      </c>
      <c r="R566" s="229">
        <f>Q566*H566</f>
        <v>0</v>
      </c>
      <c r="S566" s="229">
        <v>0</v>
      </c>
      <c r="T566" s="230">
        <f>S566*H566</f>
        <v>0</v>
      </c>
      <c r="AR566" s="23" t="s">
        <v>157</v>
      </c>
      <c r="AT566" s="23" t="s">
        <v>152</v>
      </c>
      <c r="AU566" s="23" t="s">
        <v>82</v>
      </c>
      <c r="AY566" s="23" t="s">
        <v>150</v>
      </c>
      <c r="BE566" s="231">
        <f>IF(N566="základní",J566,0)</f>
        <v>0</v>
      </c>
      <c r="BF566" s="231">
        <f>IF(N566="snížená",J566,0)</f>
        <v>0</v>
      </c>
      <c r="BG566" s="231">
        <f>IF(N566="zákl. přenesená",J566,0)</f>
        <v>0</v>
      </c>
      <c r="BH566" s="231">
        <f>IF(N566="sníž. přenesená",J566,0)</f>
        <v>0</v>
      </c>
      <c r="BI566" s="231">
        <f>IF(N566="nulová",J566,0)</f>
        <v>0</v>
      </c>
      <c r="BJ566" s="23" t="s">
        <v>80</v>
      </c>
      <c r="BK566" s="231">
        <f>ROUND(I566*H566,2)</f>
        <v>0</v>
      </c>
      <c r="BL566" s="23" t="s">
        <v>157</v>
      </c>
      <c r="BM566" s="23" t="s">
        <v>992</v>
      </c>
    </row>
    <row r="567" s="11" customFormat="1">
      <c r="B567" s="232"/>
      <c r="C567" s="233"/>
      <c r="D567" s="234" t="s">
        <v>159</v>
      </c>
      <c r="E567" s="235" t="s">
        <v>21</v>
      </c>
      <c r="F567" s="236" t="s">
        <v>993</v>
      </c>
      <c r="G567" s="233"/>
      <c r="H567" s="237">
        <v>1</v>
      </c>
      <c r="I567" s="238"/>
      <c r="J567" s="233"/>
      <c r="K567" s="233"/>
      <c r="L567" s="239"/>
      <c r="M567" s="240"/>
      <c r="N567" s="241"/>
      <c r="O567" s="241"/>
      <c r="P567" s="241"/>
      <c r="Q567" s="241"/>
      <c r="R567" s="241"/>
      <c r="S567" s="241"/>
      <c r="T567" s="242"/>
      <c r="AT567" s="243" t="s">
        <v>159</v>
      </c>
      <c r="AU567" s="243" t="s">
        <v>82</v>
      </c>
      <c r="AV567" s="11" t="s">
        <v>82</v>
      </c>
      <c r="AW567" s="11" t="s">
        <v>35</v>
      </c>
      <c r="AX567" s="11" t="s">
        <v>80</v>
      </c>
      <c r="AY567" s="243" t="s">
        <v>150</v>
      </c>
    </row>
    <row r="568" s="1" customFormat="1" ht="25.5" customHeight="1">
      <c r="B568" s="45"/>
      <c r="C568" s="220" t="s">
        <v>994</v>
      </c>
      <c r="D568" s="220" t="s">
        <v>152</v>
      </c>
      <c r="E568" s="221" t="s">
        <v>995</v>
      </c>
      <c r="F568" s="222" t="s">
        <v>996</v>
      </c>
      <c r="G568" s="223" t="s">
        <v>254</v>
      </c>
      <c r="H568" s="224">
        <v>3</v>
      </c>
      <c r="I568" s="225"/>
      <c r="J568" s="226">
        <f>ROUND(I568*H568,2)</f>
        <v>0</v>
      </c>
      <c r="K568" s="222" t="s">
        <v>225</v>
      </c>
      <c r="L568" s="71"/>
      <c r="M568" s="227" t="s">
        <v>21</v>
      </c>
      <c r="N568" s="228" t="s">
        <v>43</v>
      </c>
      <c r="O568" s="46"/>
      <c r="P568" s="229">
        <f>O568*H568</f>
        <v>0</v>
      </c>
      <c r="Q568" s="229">
        <v>0</v>
      </c>
      <c r="R568" s="229">
        <f>Q568*H568</f>
        <v>0</v>
      </c>
      <c r="S568" s="229">
        <v>0</v>
      </c>
      <c r="T568" s="230">
        <f>S568*H568</f>
        <v>0</v>
      </c>
      <c r="AR568" s="23" t="s">
        <v>157</v>
      </c>
      <c r="AT568" s="23" t="s">
        <v>152</v>
      </c>
      <c r="AU568" s="23" t="s">
        <v>82</v>
      </c>
      <c r="AY568" s="23" t="s">
        <v>150</v>
      </c>
      <c r="BE568" s="231">
        <f>IF(N568="základní",J568,0)</f>
        <v>0</v>
      </c>
      <c r="BF568" s="231">
        <f>IF(N568="snížená",J568,0)</f>
        <v>0</v>
      </c>
      <c r="BG568" s="231">
        <f>IF(N568="zákl. přenesená",J568,0)</f>
        <v>0</v>
      </c>
      <c r="BH568" s="231">
        <f>IF(N568="sníž. přenesená",J568,0)</f>
        <v>0</v>
      </c>
      <c r="BI568" s="231">
        <f>IF(N568="nulová",J568,0)</f>
        <v>0</v>
      </c>
      <c r="BJ568" s="23" t="s">
        <v>80</v>
      </c>
      <c r="BK568" s="231">
        <f>ROUND(I568*H568,2)</f>
        <v>0</v>
      </c>
      <c r="BL568" s="23" t="s">
        <v>157</v>
      </c>
      <c r="BM568" s="23" t="s">
        <v>997</v>
      </c>
    </row>
    <row r="569" s="11" customFormat="1">
      <c r="B569" s="232"/>
      <c r="C569" s="233"/>
      <c r="D569" s="234" t="s">
        <v>159</v>
      </c>
      <c r="E569" s="235" t="s">
        <v>21</v>
      </c>
      <c r="F569" s="236" t="s">
        <v>998</v>
      </c>
      <c r="G569" s="233"/>
      <c r="H569" s="237">
        <v>3</v>
      </c>
      <c r="I569" s="238"/>
      <c r="J569" s="233"/>
      <c r="K569" s="233"/>
      <c r="L569" s="239"/>
      <c r="M569" s="240"/>
      <c r="N569" s="241"/>
      <c r="O569" s="241"/>
      <c r="P569" s="241"/>
      <c r="Q569" s="241"/>
      <c r="R569" s="241"/>
      <c r="S569" s="241"/>
      <c r="T569" s="242"/>
      <c r="AT569" s="243" t="s">
        <v>159</v>
      </c>
      <c r="AU569" s="243" t="s">
        <v>82</v>
      </c>
      <c r="AV569" s="11" t="s">
        <v>82</v>
      </c>
      <c r="AW569" s="11" t="s">
        <v>35</v>
      </c>
      <c r="AX569" s="11" t="s">
        <v>80</v>
      </c>
      <c r="AY569" s="243" t="s">
        <v>150</v>
      </c>
    </row>
    <row r="570" s="1" customFormat="1" ht="25.5" customHeight="1">
      <c r="B570" s="45"/>
      <c r="C570" s="220" t="s">
        <v>999</v>
      </c>
      <c r="D570" s="220" t="s">
        <v>152</v>
      </c>
      <c r="E570" s="221" t="s">
        <v>1000</v>
      </c>
      <c r="F570" s="222" t="s">
        <v>1001</v>
      </c>
      <c r="G570" s="223" t="s">
        <v>254</v>
      </c>
      <c r="H570" s="224">
        <v>1</v>
      </c>
      <c r="I570" s="225"/>
      <c r="J570" s="226">
        <f>ROUND(I570*H570,2)</f>
        <v>0</v>
      </c>
      <c r="K570" s="222" t="s">
        <v>21</v>
      </c>
      <c r="L570" s="71"/>
      <c r="M570" s="227" t="s">
        <v>21</v>
      </c>
      <c r="N570" s="228" t="s">
        <v>43</v>
      </c>
      <c r="O570" s="46"/>
      <c r="P570" s="229">
        <f>O570*H570</f>
        <v>0</v>
      </c>
      <c r="Q570" s="229">
        <v>0</v>
      </c>
      <c r="R570" s="229">
        <f>Q570*H570</f>
        <v>0</v>
      </c>
      <c r="S570" s="229">
        <v>0</v>
      </c>
      <c r="T570" s="230">
        <f>S570*H570</f>
        <v>0</v>
      </c>
      <c r="AR570" s="23" t="s">
        <v>157</v>
      </c>
      <c r="AT570" s="23" t="s">
        <v>152</v>
      </c>
      <c r="AU570" s="23" t="s">
        <v>82</v>
      </c>
      <c r="AY570" s="23" t="s">
        <v>150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23" t="s">
        <v>80</v>
      </c>
      <c r="BK570" s="231">
        <f>ROUND(I570*H570,2)</f>
        <v>0</v>
      </c>
      <c r="BL570" s="23" t="s">
        <v>157</v>
      </c>
      <c r="BM570" s="23" t="s">
        <v>1002</v>
      </c>
    </row>
    <row r="571" s="11" customFormat="1">
      <c r="B571" s="232"/>
      <c r="C571" s="233"/>
      <c r="D571" s="234" t="s">
        <v>159</v>
      </c>
      <c r="E571" s="235" t="s">
        <v>21</v>
      </c>
      <c r="F571" s="236" t="s">
        <v>1003</v>
      </c>
      <c r="G571" s="233"/>
      <c r="H571" s="237">
        <v>1</v>
      </c>
      <c r="I571" s="238"/>
      <c r="J571" s="233"/>
      <c r="K571" s="233"/>
      <c r="L571" s="239"/>
      <c r="M571" s="240"/>
      <c r="N571" s="241"/>
      <c r="O571" s="241"/>
      <c r="P571" s="241"/>
      <c r="Q571" s="241"/>
      <c r="R571" s="241"/>
      <c r="S571" s="241"/>
      <c r="T571" s="242"/>
      <c r="AT571" s="243" t="s">
        <v>159</v>
      </c>
      <c r="AU571" s="243" t="s">
        <v>82</v>
      </c>
      <c r="AV571" s="11" t="s">
        <v>82</v>
      </c>
      <c r="AW571" s="11" t="s">
        <v>35</v>
      </c>
      <c r="AX571" s="11" t="s">
        <v>80</v>
      </c>
      <c r="AY571" s="243" t="s">
        <v>150</v>
      </c>
    </row>
    <row r="572" s="1" customFormat="1" ht="16.5" customHeight="1">
      <c r="B572" s="45"/>
      <c r="C572" s="220" t="s">
        <v>1004</v>
      </c>
      <c r="D572" s="220" t="s">
        <v>152</v>
      </c>
      <c r="E572" s="221" t="s">
        <v>1005</v>
      </c>
      <c r="F572" s="222" t="s">
        <v>1006</v>
      </c>
      <c r="G572" s="223" t="s">
        <v>254</v>
      </c>
      <c r="H572" s="224">
        <v>1</v>
      </c>
      <c r="I572" s="225"/>
      <c r="J572" s="226">
        <f>ROUND(I572*H572,2)</f>
        <v>0</v>
      </c>
      <c r="K572" s="222" t="s">
        <v>225</v>
      </c>
      <c r="L572" s="71"/>
      <c r="M572" s="227" t="s">
        <v>21</v>
      </c>
      <c r="N572" s="228" t="s">
        <v>43</v>
      </c>
      <c r="O572" s="46"/>
      <c r="P572" s="229">
        <f>O572*H572</f>
        <v>0</v>
      </c>
      <c r="Q572" s="229">
        <v>0</v>
      </c>
      <c r="R572" s="229">
        <f>Q572*H572</f>
        <v>0</v>
      </c>
      <c r="S572" s="229">
        <v>0</v>
      </c>
      <c r="T572" s="230">
        <f>S572*H572</f>
        <v>0</v>
      </c>
      <c r="AR572" s="23" t="s">
        <v>157</v>
      </c>
      <c r="AT572" s="23" t="s">
        <v>152</v>
      </c>
      <c r="AU572" s="23" t="s">
        <v>82</v>
      </c>
      <c r="AY572" s="23" t="s">
        <v>150</v>
      </c>
      <c r="BE572" s="231">
        <f>IF(N572="základní",J572,0)</f>
        <v>0</v>
      </c>
      <c r="BF572" s="231">
        <f>IF(N572="snížená",J572,0)</f>
        <v>0</v>
      </c>
      <c r="BG572" s="231">
        <f>IF(N572="zákl. přenesená",J572,0)</f>
        <v>0</v>
      </c>
      <c r="BH572" s="231">
        <f>IF(N572="sníž. přenesená",J572,0)</f>
        <v>0</v>
      </c>
      <c r="BI572" s="231">
        <f>IF(N572="nulová",J572,0)</f>
        <v>0</v>
      </c>
      <c r="BJ572" s="23" t="s">
        <v>80</v>
      </c>
      <c r="BK572" s="231">
        <f>ROUND(I572*H572,2)</f>
        <v>0</v>
      </c>
      <c r="BL572" s="23" t="s">
        <v>157</v>
      </c>
      <c r="BM572" s="23" t="s">
        <v>1007</v>
      </c>
    </row>
    <row r="573" s="11" customFormat="1">
      <c r="B573" s="232"/>
      <c r="C573" s="233"/>
      <c r="D573" s="234" t="s">
        <v>159</v>
      </c>
      <c r="E573" s="235" t="s">
        <v>21</v>
      </c>
      <c r="F573" s="236" t="s">
        <v>1008</v>
      </c>
      <c r="G573" s="233"/>
      <c r="H573" s="237">
        <v>1</v>
      </c>
      <c r="I573" s="238"/>
      <c r="J573" s="233"/>
      <c r="K573" s="233"/>
      <c r="L573" s="239"/>
      <c r="M573" s="240"/>
      <c r="N573" s="241"/>
      <c r="O573" s="241"/>
      <c r="P573" s="241"/>
      <c r="Q573" s="241"/>
      <c r="R573" s="241"/>
      <c r="S573" s="241"/>
      <c r="T573" s="242"/>
      <c r="AT573" s="243" t="s">
        <v>159</v>
      </c>
      <c r="AU573" s="243" t="s">
        <v>82</v>
      </c>
      <c r="AV573" s="11" t="s">
        <v>82</v>
      </c>
      <c r="AW573" s="11" t="s">
        <v>35</v>
      </c>
      <c r="AX573" s="11" t="s">
        <v>80</v>
      </c>
      <c r="AY573" s="243" t="s">
        <v>150</v>
      </c>
    </row>
    <row r="574" s="1" customFormat="1" ht="25.5" customHeight="1">
      <c r="B574" s="45"/>
      <c r="C574" s="220" t="s">
        <v>1009</v>
      </c>
      <c r="D574" s="220" t="s">
        <v>152</v>
      </c>
      <c r="E574" s="221" t="s">
        <v>1010</v>
      </c>
      <c r="F574" s="222" t="s">
        <v>1011</v>
      </c>
      <c r="G574" s="223" t="s">
        <v>254</v>
      </c>
      <c r="H574" s="224">
        <v>3</v>
      </c>
      <c r="I574" s="225"/>
      <c r="J574" s="226">
        <f>ROUND(I574*H574,2)</f>
        <v>0</v>
      </c>
      <c r="K574" s="222" t="s">
        <v>156</v>
      </c>
      <c r="L574" s="71"/>
      <c r="M574" s="227" t="s">
        <v>21</v>
      </c>
      <c r="N574" s="228" t="s">
        <v>43</v>
      </c>
      <c r="O574" s="46"/>
      <c r="P574" s="229">
        <f>O574*H574</f>
        <v>0</v>
      </c>
      <c r="Q574" s="229">
        <v>0</v>
      </c>
      <c r="R574" s="229">
        <f>Q574*H574</f>
        <v>0</v>
      </c>
      <c r="S574" s="229">
        <v>0</v>
      </c>
      <c r="T574" s="230">
        <f>S574*H574</f>
        <v>0</v>
      </c>
      <c r="AR574" s="23" t="s">
        <v>157</v>
      </c>
      <c r="AT574" s="23" t="s">
        <v>152</v>
      </c>
      <c r="AU574" s="23" t="s">
        <v>82</v>
      </c>
      <c r="AY574" s="23" t="s">
        <v>150</v>
      </c>
      <c r="BE574" s="231">
        <f>IF(N574="základní",J574,0)</f>
        <v>0</v>
      </c>
      <c r="BF574" s="231">
        <f>IF(N574="snížená",J574,0)</f>
        <v>0</v>
      </c>
      <c r="BG574" s="231">
        <f>IF(N574="zákl. přenesená",J574,0)</f>
        <v>0</v>
      </c>
      <c r="BH574" s="231">
        <f>IF(N574="sníž. přenesená",J574,0)</f>
        <v>0</v>
      </c>
      <c r="BI574" s="231">
        <f>IF(N574="nulová",J574,0)</f>
        <v>0</v>
      </c>
      <c r="BJ574" s="23" t="s">
        <v>80</v>
      </c>
      <c r="BK574" s="231">
        <f>ROUND(I574*H574,2)</f>
        <v>0</v>
      </c>
      <c r="BL574" s="23" t="s">
        <v>157</v>
      </c>
      <c r="BM574" s="23" t="s">
        <v>1012</v>
      </c>
    </row>
    <row r="575" s="12" customFormat="1">
      <c r="B575" s="244"/>
      <c r="C575" s="245"/>
      <c r="D575" s="234" t="s">
        <v>159</v>
      </c>
      <c r="E575" s="246" t="s">
        <v>21</v>
      </c>
      <c r="F575" s="247" t="s">
        <v>1013</v>
      </c>
      <c r="G575" s="245"/>
      <c r="H575" s="246" t="s">
        <v>21</v>
      </c>
      <c r="I575" s="248"/>
      <c r="J575" s="245"/>
      <c r="K575" s="245"/>
      <c r="L575" s="249"/>
      <c r="M575" s="250"/>
      <c r="N575" s="251"/>
      <c r="O575" s="251"/>
      <c r="P575" s="251"/>
      <c r="Q575" s="251"/>
      <c r="R575" s="251"/>
      <c r="S575" s="251"/>
      <c r="T575" s="252"/>
      <c r="AT575" s="253" t="s">
        <v>159</v>
      </c>
      <c r="AU575" s="253" t="s">
        <v>82</v>
      </c>
      <c r="AV575" s="12" t="s">
        <v>80</v>
      </c>
      <c r="AW575" s="12" t="s">
        <v>35</v>
      </c>
      <c r="AX575" s="12" t="s">
        <v>72</v>
      </c>
      <c r="AY575" s="253" t="s">
        <v>150</v>
      </c>
    </row>
    <row r="576" s="11" customFormat="1">
      <c r="B576" s="232"/>
      <c r="C576" s="233"/>
      <c r="D576" s="234" t="s">
        <v>159</v>
      </c>
      <c r="E576" s="235" t="s">
        <v>21</v>
      </c>
      <c r="F576" s="236" t="s">
        <v>164</v>
      </c>
      <c r="G576" s="233"/>
      <c r="H576" s="237">
        <v>3</v>
      </c>
      <c r="I576" s="238"/>
      <c r="J576" s="233"/>
      <c r="K576" s="233"/>
      <c r="L576" s="239"/>
      <c r="M576" s="240"/>
      <c r="N576" s="241"/>
      <c r="O576" s="241"/>
      <c r="P576" s="241"/>
      <c r="Q576" s="241"/>
      <c r="R576" s="241"/>
      <c r="S576" s="241"/>
      <c r="T576" s="242"/>
      <c r="AT576" s="243" t="s">
        <v>159</v>
      </c>
      <c r="AU576" s="243" t="s">
        <v>82</v>
      </c>
      <c r="AV576" s="11" t="s">
        <v>82</v>
      </c>
      <c r="AW576" s="11" t="s">
        <v>35</v>
      </c>
      <c r="AX576" s="11" t="s">
        <v>80</v>
      </c>
      <c r="AY576" s="243" t="s">
        <v>150</v>
      </c>
    </row>
    <row r="577" s="1" customFormat="1" ht="16.5" customHeight="1">
      <c r="B577" s="45"/>
      <c r="C577" s="265" t="s">
        <v>1014</v>
      </c>
      <c r="D577" s="265" t="s">
        <v>240</v>
      </c>
      <c r="E577" s="266" t="s">
        <v>1015</v>
      </c>
      <c r="F577" s="267" t="s">
        <v>1016</v>
      </c>
      <c r="G577" s="268" t="s">
        <v>259</v>
      </c>
      <c r="H577" s="269">
        <v>6.5999999999999996</v>
      </c>
      <c r="I577" s="270"/>
      <c r="J577" s="271">
        <f>ROUND(I577*H577,2)</f>
        <v>0</v>
      </c>
      <c r="K577" s="267" t="s">
        <v>156</v>
      </c>
      <c r="L577" s="272"/>
      <c r="M577" s="273" t="s">
        <v>21</v>
      </c>
      <c r="N577" s="274" t="s">
        <v>43</v>
      </c>
      <c r="O577" s="46"/>
      <c r="P577" s="229">
        <f>O577*H577</f>
        <v>0</v>
      </c>
      <c r="Q577" s="229">
        <v>0.0015</v>
      </c>
      <c r="R577" s="229">
        <f>Q577*H577</f>
        <v>0.0098999999999999991</v>
      </c>
      <c r="S577" s="229">
        <v>0</v>
      </c>
      <c r="T577" s="230">
        <f>S577*H577</f>
        <v>0</v>
      </c>
      <c r="AR577" s="23" t="s">
        <v>190</v>
      </c>
      <c r="AT577" s="23" t="s">
        <v>240</v>
      </c>
      <c r="AU577" s="23" t="s">
        <v>82</v>
      </c>
      <c r="AY577" s="23" t="s">
        <v>150</v>
      </c>
      <c r="BE577" s="231">
        <f>IF(N577="základní",J577,0)</f>
        <v>0</v>
      </c>
      <c r="BF577" s="231">
        <f>IF(N577="snížená",J577,0)</f>
        <v>0</v>
      </c>
      <c r="BG577" s="231">
        <f>IF(N577="zákl. přenesená",J577,0)</f>
        <v>0</v>
      </c>
      <c r="BH577" s="231">
        <f>IF(N577="sníž. přenesená",J577,0)</f>
        <v>0</v>
      </c>
      <c r="BI577" s="231">
        <f>IF(N577="nulová",J577,0)</f>
        <v>0</v>
      </c>
      <c r="BJ577" s="23" t="s">
        <v>80</v>
      </c>
      <c r="BK577" s="231">
        <f>ROUND(I577*H577,2)</f>
        <v>0</v>
      </c>
      <c r="BL577" s="23" t="s">
        <v>157</v>
      </c>
      <c r="BM577" s="23" t="s">
        <v>1017</v>
      </c>
    </row>
    <row r="578" s="11" customFormat="1">
      <c r="B578" s="232"/>
      <c r="C578" s="233"/>
      <c r="D578" s="234" t="s">
        <v>159</v>
      </c>
      <c r="E578" s="235" t="s">
        <v>21</v>
      </c>
      <c r="F578" s="236" t="s">
        <v>1018</v>
      </c>
      <c r="G578" s="233"/>
      <c r="H578" s="237">
        <v>6.5999999999999996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AT578" s="243" t="s">
        <v>159</v>
      </c>
      <c r="AU578" s="243" t="s">
        <v>82</v>
      </c>
      <c r="AV578" s="11" t="s">
        <v>82</v>
      </c>
      <c r="AW578" s="11" t="s">
        <v>35</v>
      </c>
      <c r="AX578" s="11" t="s">
        <v>80</v>
      </c>
      <c r="AY578" s="243" t="s">
        <v>150</v>
      </c>
    </row>
    <row r="579" s="1" customFormat="1" ht="16.5" customHeight="1">
      <c r="B579" s="45"/>
      <c r="C579" s="265" t="s">
        <v>1019</v>
      </c>
      <c r="D579" s="265" t="s">
        <v>240</v>
      </c>
      <c r="E579" s="266" t="s">
        <v>1020</v>
      </c>
      <c r="F579" s="267" t="s">
        <v>1021</v>
      </c>
      <c r="G579" s="268" t="s">
        <v>1022</v>
      </c>
      <c r="H579" s="269">
        <v>3</v>
      </c>
      <c r="I579" s="270"/>
      <c r="J579" s="271">
        <f>ROUND(I579*H579,2)</f>
        <v>0</v>
      </c>
      <c r="K579" s="267" t="s">
        <v>156</v>
      </c>
      <c r="L579" s="272"/>
      <c r="M579" s="273" t="s">
        <v>21</v>
      </c>
      <c r="N579" s="274" t="s">
        <v>43</v>
      </c>
      <c r="O579" s="46"/>
      <c r="P579" s="229">
        <f>O579*H579</f>
        <v>0</v>
      </c>
      <c r="Q579" s="229">
        <v>0.00020000000000000001</v>
      </c>
      <c r="R579" s="229">
        <f>Q579*H579</f>
        <v>0.00060000000000000006</v>
      </c>
      <c r="S579" s="229">
        <v>0</v>
      </c>
      <c r="T579" s="230">
        <f>S579*H579</f>
        <v>0</v>
      </c>
      <c r="AR579" s="23" t="s">
        <v>190</v>
      </c>
      <c r="AT579" s="23" t="s">
        <v>240</v>
      </c>
      <c r="AU579" s="23" t="s">
        <v>82</v>
      </c>
      <c r="AY579" s="23" t="s">
        <v>150</v>
      </c>
      <c r="BE579" s="231">
        <f>IF(N579="základní",J579,0)</f>
        <v>0</v>
      </c>
      <c r="BF579" s="231">
        <f>IF(N579="snížená",J579,0)</f>
        <v>0</v>
      </c>
      <c r="BG579" s="231">
        <f>IF(N579="zákl. přenesená",J579,0)</f>
        <v>0</v>
      </c>
      <c r="BH579" s="231">
        <f>IF(N579="sníž. přenesená",J579,0)</f>
        <v>0</v>
      </c>
      <c r="BI579" s="231">
        <f>IF(N579="nulová",J579,0)</f>
        <v>0</v>
      </c>
      <c r="BJ579" s="23" t="s">
        <v>80</v>
      </c>
      <c r="BK579" s="231">
        <f>ROUND(I579*H579,2)</f>
        <v>0</v>
      </c>
      <c r="BL579" s="23" t="s">
        <v>157</v>
      </c>
      <c r="BM579" s="23" t="s">
        <v>1023</v>
      </c>
    </row>
    <row r="580" s="11" customFormat="1">
      <c r="B580" s="232"/>
      <c r="C580" s="233"/>
      <c r="D580" s="234" t="s">
        <v>159</v>
      </c>
      <c r="E580" s="235" t="s">
        <v>21</v>
      </c>
      <c r="F580" s="236" t="s">
        <v>164</v>
      </c>
      <c r="G580" s="233"/>
      <c r="H580" s="237">
        <v>3</v>
      </c>
      <c r="I580" s="238"/>
      <c r="J580" s="233"/>
      <c r="K580" s="233"/>
      <c r="L580" s="239"/>
      <c r="M580" s="240"/>
      <c r="N580" s="241"/>
      <c r="O580" s="241"/>
      <c r="P580" s="241"/>
      <c r="Q580" s="241"/>
      <c r="R580" s="241"/>
      <c r="S580" s="241"/>
      <c r="T580" s="242"/>
      <c r="AT580" s="243" t="s">
        <v>159</v>
      </c>
      <c r="AU580" s="243" t="s">
        <v>82</v>
      </c>
      <c r="AV580" s="11" t="s">
        <v>82</v>
      </c>
      <c r="AW580" s="11" t="s">
        <v>35</v>
      </c>
      <c r="AX580" s="11" t="s">
        <v>80</v>
      </c>
      <c r="AY580" s="243" t="s">
        <v>150</v>
      </c>
    </row>
    <row r="581" s="1" customFormat="1" ht="25.5" customHeight="1">
      <c r="B581" s="45"/>
      <c r="C581" s="220" t="s">
        <v>1024</v>
      </c>
      <c r="D581" s="220" t="s">
        <v>152</v>
      </c>
      <c r="E581" s="221" t="s">
        <v>1025</v>
      </c>
      <c r="F581" s="222" t="s">
        <v>1026</v>
      </c>
      <c r="G581" s="223" t="s">
        <v>254</v>
      </c>
      <c r="H581" s="224">
        <v>6</v>
      </c>
      <c r="I581" s="225"/>
      <c r="J581" s="226">
        <f>ROUND(I581*H581,2)</f>
        <v>0</v>
      </c>
      <c r="K581" s="222" t="s">
        <v>156</v>
      </c>
      <c r="L581" s="71"/>
      <c r="M581" s="227" t="s">
        <v>21</v>
      </c>
      <c r="N581" s="228" t="s">
        <v>43</v>
      </c>
      <c r="O581" s="46"/>
      <c r="P581" s="229">
        <f>O581*H581</f>
        <v>0</v>
      </c>
      <c r="Q581" s="229">
        <v>0</v>
      </c>
      <c r="R581" s="229">
        <f>Q581*H581</f>
        <v>0</v>
      </c>
      <c r="S581" s="229">
        <v>0</v>
      </c>
      <c r="T581" s="230">
        <f>S581*H581</f>
        <v>0</v>
      </c>
      <c r="AR581" s="23" t="s">
        <v>157</v>
      </c>
      <c r="AT581" s="23" t="s">
        <v>152</v>
      </c>
      <c r="AU581" s="23" t="s">
        <v>82</v>
      </c>
      <c r="AY581" s="23" t="s">
        <v>150</v>
      </c>
      <c r="BE581" s="231">
        <f>IF(N581="základní",J581,0)</f>
        <v>0</v>
      </c>
      <c r="BF581" s="231">
        <f>IF(N581="snížená",J581,0)</f>
        <v>0</v>
      </c>
      <c r="BG581" s="231">
        <f>IF(N581="zákl. přenesená",J581,0)</f>
        <v>0</v>
      </c>
      <c r="BH581" s="231">
        <f>IF(N581="sníž. přenesená",J581,0)</f>
        <v>0</v>
      </c>
      <c r="BI581" s="231">
        <f>IF(N581="nulová",J581,0)</f>
        <v>0</v>
      </c>
      <c r="BJ581" s="23" t="s">
        <v>80</v>
      </c>
      <c r="BK581" s="231">
        <f>ROUND(I581*H581,2)</f>
        <v>0</v>
      </c>
      <c r="BL581" s="23" t="s">
        <v>157</v>
      </c>
      <c r="BM581" s="23" t="s">
        <v>1027</v>
      </c>
    </row>
    <row r="582" s="11" customFormat="1">
      <c r="B582" s="232"/>
      <c r="C582" s="233"/>
      <c r="D582" s="234" t="s">
        <v>159</v>
      </c>
      <c r="E582" s="235" t="s">
        <v>21</v>
      </c>
      <c r="F582" s="236" t="s">
        <v>1028</v>
      </c>
      <c r="G582" s="233"/>
      <c r="H582" s="237">
        <v>6</v>
      </c>
      <c r="I582" s="238"/>
      <c r="J582" s="233"/>
      <c r="K582" s="233"/>
      <c r="L582" s="239"/>
      <c r="M582" s="240"/>
      <c r="N582" s="241"/>
      <c r="O582" s="241"/>
      <c r="P582" s="241"/>
      <c r="Q582" s="241"/>
      <c r="R582" s="241"/>
      <c r="S582" s="241"/>
      <c r="T582" s="242"/>
      <c r="AT582" s="243" t="s">
        <v>159</v>
      </c>
      <c r="AU582" s="243" t="s">
        <v>82</v>
      </c>
      <c r="AV582" s="11" t="s">
        <v>82</v>
      </c>
      <c r="AW582" s="11" t="s">
        <v>35</v>
      </c>
      <c r="AX582" s="11" t="s">
        <v>80</v>
      </c>
      <c r="AY582" s="243" t="s">
        <v>150</v>
      </c>
    </row>
    <row r="583" s="1" customFormat="1" ht="25.5" customHeight="1">
      <c r="B583" s="45"/>
      <c r="C583" s="220" t="s">
        <v>1029</v>
      </c>
      <c r="D583" s="220" t="s">
        <v>152</v>
      </c>
      <c r="E583" s="221" t="s">
        <v>1030</v>
      </c>
      <c r="F583" s="222" t="s">
        <v>1031</v>
      </c>
      <c r="G583" s="223" t="s">
        <v>783</v>
      </c>
      <c r="H583" s="224">
        <v>1</v>
      </c>
      <c r="I583" s="225"/>
      <c r="J583" s="226">
        <f>ROUND(I583*H583,2)</f>
        <v>0</v>
      </c>
      <c r="K583" s="222" t="s">
        <v>225</v>
      </c>
      <c r="L583" s="71"/>
      <c r="M583" s="227" t="s">
        <v>21</v>
      </c>
      <c r="N583" s="228" t="s">
        <v>43</v>
      </c>
      <c r="O583" s="46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AR583" s="23" t="s">
        <v>228</v>
      </c>
      <c r="AT583" s="23" t="s">
        <v>152</v>
      </c>
      <c r="AU583" s="23" t="s">
        <v>82</v>
      </c>
      <c r="AY583" s="23" t="s">
        <v>150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23" t="s">
        <v>80</v>
      </c>
      <c r="BK583" s="231">
        <f>ROUND(I583*H583,2)</f>
        <v>0</v>
      </c>
      <c r="BL583" s="23" t="s">
        <v>228</v>
      </c>
      <c r="BM583" s="23" t="s">
        <v>1032</v>
      </c>
    </row>
    <row r="584" s="10" customFormat="1" ht="29.88" customHeight="1">
      <c r="B584" s="204"/>
      <c r="C584" s="205"/>
      <c r="D584" s="206" t="s">
        <v>71</v>
      </c>
      <c r="E584" s="218" t="s">
        <v>1033</v>
      </c>
      <c r="F584" s="218" t="s">
        <v>1034</v>
      </c>
      <c r="G584" s="205"/>
      <c r="H584" s="205"/>
      <c r="I584" s="208"/>
      <c r="J584" s="219">
        <f>BK584</f>
        <v>0</v>
      </c>
      <c r="K584" s="205"/>
      <c r="L584" s="210"/>
      <c r="M584" s="211"/>
      <c r="N584" s="212"/>
      <c r="O584" s="212"/>
      <c r="P584" s="213">
        <f>SUM(P585:P588)</f>
        <v>0</v>
      </c>
      <c r="Q584" s="212"/>
      <c r="R584" s="213">
        <f>SUM(R585:R588)</f>
        <v>0</v>
      </c>
      <c r="S584" s="212"/>
      <c r="T584" s="214">
        <f>SUM(T585:T588)</f>
        <v>0</v>
      </c>
      <c r="AR584" s="215" t="s">
        <v>82</v>
      </c>
      <c r="AT584" s="216" t="s">
        <v>71</v>
      </c>
      <c r="AU584" s="216" t="s">
        <v>80</v>
      </c>
      <c r="AY584" s="215" t="s">
        <v>150</v>
      </c>
      <c r="BK584" s="217">
        <f>SUM(BK585:BK588)</f>
        <v>0</v>
      </c>
    </row>
    <row r="585" s="1" customFormat="1" ht="25.5" customHeight="1">
      <c r="B585" s="45"/>
      <c r="C585" s="220" t="s">
        <v>1035</v>
      </c>
      <c r="D585" s="220" t="s">
        <v>152</v>
      </c>
      <c r="E585" s="221" t="s">
        <v>1036</v>
      </c>
      <c r="F585" s="222" t="s">
        <v>1037</v>
      </c>
      <c r="G585" s="223" t="s">
        <v>315</v>
      </c>
      <c r="H585" s="224">
        <v>6.2000000000000002</v>
      </c>
      <c r="I585" s="225"/>
      <c r="J585" s="226">
        <f>ROUND(I585*H585,2)</f>
        <v>0</v>
      </c>
      <c r="K585" s="222" t="s">
        <v>225</v>
      </c>
      <c r="L585" s="71"/>
      <c r="M585" s="227" t="s">
        <v>21</v>
      </c>
      <c r="N585" s="228" t="s">
        <v>43</v>
      </c>
      <c r="O585" s="46"/>
      <c r="P585" s="229">
        <f>O585*H585</f>
        <v>0</v>
      </c>
      <c r="Q585" s="229">
        <v>0</v>
      </c>
      <c r="R585" s="229">
        <f>Q585*H585</f>
        <v>0</v>
      </c>
      <c r="S585" s="229">
        <v>0</v>
      </c>
      <c r="T585" s="230">
        <f>S585*H585</f>
        <v>0</v>
      </c>
      <c r="AR585" s="23" t="s">
        <v>228</v>
      </c>
      <c r="AT585" s="23" t="s">
        <v>152</v>
      </c>
      <c r="AU585" s="23" t="s">
        <v>82</v>
      </c>
      <c r="AY585" s="23" t="s">
        <v>150</v>
      </c>
      <c r="BE585" s="231">
        <f>IF(N585="základní",J585,0)</f>
        <v>0</v>
      </c>
      <c r="BF585" s="231">
        <f>IF(N585="snížená",J585,0)</f>
        <v>0</v>
      </c>
      <c r="BG585" s="231">
        <f>IF(N585="zákl. přenesená",J585,0)</f>
        <v>0</v>
      </c>
      <c r="BH585" s="231">
        <f>IF(N585="sníž. přenesená",J585,0)</f>
        <v>0</v>
      </c>
      <c r="BI585" s="231">
        <f>IF(N585="nulová",J585,0)</f>
        <v>0</v>
      </c>
      <c r="BJ585" s="23" t="s">
        <v>80</v>
      </c>
      <c r="BK585" s="231">
        <f>ROUND(I585*H585,2)</f>
        <v>0</v>
      </c>
      <c r="BL585" s="23" t="s">
        <v>228</v>
      </c>
      <c r="BM585" s="23" t="s">
        <v>1038</v>
      </c>
    </row>
    <row r="586" s="11" customFormat="1">
      <c r="B586" s="232"/>
      <c r="C586" s="233"/>
      <c r="D586" s="234" t="s">
        <v>159</v>
      </c>
      <c r="E586" s="235" t="s">
        <v>21</v>
      </c>
      <c r="F586" s="236" t="s">
        <v>1039</v>
      </c>
      <c r="G586" s="233"/>
      <c r="H586" s="237">
        <v>6.2000000000000002</v>
      </c>
      <c r="I586" s="238"/>
      <c r="J586" s="233"/>
      <c r="K586" s="233"/>
      <c r="L586" s="239"/>
      <c r="M586" s="240"/>
      <c r="N586" s="241"/>
      <c r="O586" s="241"/>
      <c r="P586" s="241"/>
      <c r="Q586" s="241"/>
      <c r="R586" s="241"/>
      <c r="S586" s="241"/>
      <c r="T586" s="242"/>
      <c r="AT586" s="243" t="s">
        <v>159</v>
      </c>
      <c r="AU586" s="243" t="s">
        <v>82</v>
      </c>
      <c r="AV586" s="11" t="s">
        <v>82</v>
      </c>
      <c r="AW586" s="11" t="s">
        <v>35</v>
      </c>
      <c r="AX586" s="11" t="s">
        <v>80</v>
      </c>
      <c r="AY586" s="243" t="s">
        <v>150</v>
      </c>
    </row>
    <row r="587" s="1" customFormat="1" ht="25.5" customHeight="1">
      <c r="B587" s="45"/>
      <c r="C587" s="220" t="s">
        <v>1040</v>
      </c>
      <c r="D587" s="220" t="s">
        <v>152</v>
      </c>
      <c r="E587" s="221" t="s">
        <v>1041</v>
      </c>
      <c r="F587" s="222" t="s">
        <v>1042</v>
      </c>
      <c r="G587" s="223" t="s">
        <v>254</v>
      </c>
      <c r="H587" s="224">
        <v>1</v>
      </c>
      <c r="I587" s="225"/>
      <c r="J587" s="226">
        <f>ROUND(I587*H587,2)</f>
        <v>0</v>
      </c>
      <c r="K587" s="222" t="s">
        <v>225</v>
      </c>
      <c r="L587" s="71"/>
      <c r="M587" s="227" t="s">
        <v>21</v>
      </c>
      <c r="N587" s="228" t="s">
        <v>43</v>
      </c>
      <c r="O587" s="46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AR587" s="23" t="s">
        <v>228</v>
      </c>
      <c r="AT587" s="23" t="s">
        <v>152</v>
      </c>
      <c r="AU587" s="23" t="s">
        <v>82</v>
      </c>
      <c r="AY587" s="23" t="s">
        <v>150</v>
      </c>
      <c r="BE587" s="231">
        <f>IF(N587="základní",J587,0)</f>
        <v>0</v>
      </c>
      <c r="BF587" s="231">
        <f>IF(N587="snížená",J587,0)</f>
        <v>0</v>
      </c>
      <c r="BG587" s="231">
        <f>IF(N587="zákl. přenesená",J587,0)</f>
        <v>0</v>
      </c>
      <c r="BH587" s="231">
        <f>IF(N587="sníž. přenesená",J587,0)</f>
        <v>0</v>
      </c>
      <c r="BI587" s="231">
        <f>IF(N587="nulová",J587,0)</f>
        <v>0</v>
      </c>
      <c r="BJ587" s="23" t="s">
        <v>80</v>
      </c>
      <c r="BK587" s="231">
        <f>ROUND(I587*H587,2)</f>
        <v>0</v>
      </c>
      <c r="BL587" s="23" t="s">
        <v>228</v>
      </c>
      <c r="BM587" s="23" t="s">
        <v>1043</v>
      </c>
    </row>
    <row r="588" s="11" customFormat="1">
      <c r="B588" s="232"/>
      <c r="C588" s="233"/>
      <c r="D588" s="234" t="s">
        <v>159</v>
      </c>
      <c r="E588" s="235" t="s">
        <v>21</v>
      </c>
      <c r="F588" s="236" t="s">
        <v>1044</v>
      </c>
      <c r="G588" s="233"/>
      <c r="H588" s="237">
        <v>1</v>
      </c>
      <c r="I588" s="238"/>
      <c r="J588" s="233"/>
      <c r="K588" s="233"/>
      <c r="L588" s="239"/>
      <c r="M588" s="240"/>
      <c r="N588" s="241"/>
      <c r="O588" s="241"/>
      <c r="P588" s="241"/>
      <c r="Q588" s="241"/>
      <c r="R588" s="241"/>
      <c r="S588" s="241"/>
      <c r="T588" s="242"/>
      <c r="AT588" s="243" t="s">
        <v>159</v>
      </c>
      <c r="AU588" s="243" t="s">
        <v>82</v>
      </c>
      <c r="AV588" s="11" t="s">
        <v>82</v>
      </c>
      <c r="AW588" s="11" t="s">
        <v>35</v>
      </c>
      <c r="AX588" s="11" t="s">
        <v>80</v>
      </c>
      <c r="AY588" s="243" t="s">
        <v>150</v>
      </c>
    </row>
    <row r="589" s="10" customFormat="1" ht="29.88" customHeight="1">
      <c r="B589" s="204"/>
      <c r="C589" s="205"/>
      <c r="D589" s="206" t="s">
        <v>71</v>
      </c>
      <c r="E589" s="218" t="s">
        <v>1045</v>
      </c>
      <c r="F589" s="218" t="s">
        <v>1046</v>
      </c>
      <c r="G589" s="205"/>
      <c r="H589" s="205"/>
      <c r="I589" s="208"/>
      <c r="J589" s="219">
        <f>BK589</f>
        <v>0</v>
      </c>
      <c r="K589" s="205"/>
      <c r="L589" s="210"/>
      <c r="M589" s="211"/>
      <c r="N589" s="212"/>
      <c r="O589" s="212"/>
      <c r="P589" s="213">
        <f>SUM(P590:P595)</f>
        <v>0</v>
      </c>
      <c r="Q589" s="212"/>
      <c r="R589" s="213">
        <f>SUM(R590:R595)</f>
        <v>0.011305000000000001</v>
      </c>
      <c r="S589" s="212"/>
      <c r="T589" s="214">
        <f>SUM(T590:T595)</f>
        <v>0</v>
      </c>
      <c r="AR589" s="215" t="s">
        <v>80</v>
      </c>
      <c r="AT589" s="216" t="s">
        <v>71</v>
      </c>
      <c r="AU589" s="216" t="s">
        <v>80</v>
      </c>
      <c r="AY589" s="215" t="s">
        <v>150</v>
      </c>
      <c r="BK589" s="217">
        <f>SUM(BK590:BK595)</f>
        <v>0</v>
      </c>
    </row>
    <row r="590" s="1" customFormat="1" ht="25.5" customHeight="1">
      <c r="B590" s="45"/>
      <c r="C590" s="220" t="s">
        <v>1047</v>
      </c>
      <c r="D590" s="220" t="s">
        <v>152</v>
      </c>
      <c r="E590" s="221" t="s">
        <v>1048</v>
      </c>
      <c r="F590" s="222" t="s">
        <v>1049</v>
      </c>
      <c r="G590" s="223" t="s">
        <v>155</v>
      </c>
      <c r="H590" s="224">
        <v>3.23</v>
      </c>
      <c r="I590" s="225"/>
      <c r="J590" s="226">
        <f>ROUND(I590*H590,2)</f>
        <v>0</v>
      </c>
      <c r="K590" s="222" t="s">
        <v>156</v>
      </c>
      <c r="L590" s="71"/>
      <c r="M590" s="227" t="s">
        <v>21</v>
      </c>
      <c r="N590" s="228" t="s">
        <v>43</v>
      </c>
      <c r="O590" s="46"/>
      <c r="P590" s="229">
        <f>O590*H590</f>
        <v>0</v>
      </c>
      <c r="Q590" s="229">
        <v>0.0035000000000000001</v>
      </c>
      <c r="R590" s="229">
        <f>Q590*H590</f>
        <v>0.011305000000000001</v>
      </c>
      <c r="S590" s="229">
        <v>0</v>
      </c>
      <c r="T590" s="230">
        <f>S590*H590</f>
        <v>0</v>
      </c>
      <c r="AR590" s="23" t="s">
        <v>157</v>
      </c>
      <c r="AT590" s="23" t="s">
        <v>152</v>
      </c>
      <c r="AU590" s="23" t="s">
        <v>82</v>
      </c>
      <c r="AY590" s="23" t="s">
        <v>150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23" t="s">
        <v>80</v>
      </c>
      <c r="BK590" s="231">
        <f>ROUND(I590*H590,2)</f>
        <v>0</v>
      </c>
      <c r="BL590" s="23" t="s">
        <v>157</v>
      </c>
      <c r="BM590" s="23" t="s">
        <v>1050</v>
      </c>
    </row>
    <row r="591" s="11" customFormat="1">
      <c r="B591" s="232"/>
      <c r="C591" s="233"/>
      <c r="D591" s="234" t="s">
        <v>159</v>
      </c>
      <c r="E591" s="235" t="s">
        <v>21</v>
      </c>
      <c r="F591" s="236" t="s">
        <v>1051</v>
      </c>
      <c r="G591" s="233"/>
      <c r="H591" s="237">
        <v>3.23</v>
      </c>
      <c r="I591" s="238"/>
      <c r="J591" s="233"/>
      <c r="K591" s="233"/>
      <c r="L591" s="239"/>
      <c r="M591" s="240"/>
      <c r="N591" s="241"/>
      <c r="O591" s="241"/>
      <c r="P591" s="241"/>
      <c r="Q591" s="241"/>
      <c r="R591" s="241"/>
      <c r="S591" s="241"/>
      <c r="T591" s="242"/>
      <c r="AT591" s="243" t="s">
        <v>159</v>
      </c>
      <c r="AU591" s="243" t="s">
        <v>82</v>
      </c>
      <c r="AV591" s="11" t="s">
        <v>82</v>
      </c>
      <c r="AW591" s="11" t="s">
        <v>35</v>
      </c>
      <c r="AX591" s="11" t="s">
        <v>80</v>
      </c>
      <c r="AY591" s="243" t="s">
        <v>150</v>
      </c>
    </row>
    <row r="592" s="1" customFormat="1" ht="16.5" customHeight="1">
      <c r="B592" s="45"/>
      <c r="C592" s="265" t="s">
        <v>1052</v>
      </c>
      <c r="D592" s="265" t="s">
        <v>240</v>
      </c>
      <c r="E592" s="266" t="s">
        <v>1053</v>
      </c>
      <c r="F592" s="267" t="s">
        <v>1054</v>
      </c>
      <c r="G592" s="268" t="s">
        <v>155</v>
      </c>
      <c r="H592" s="269">
        <v>3.5529999999999999</v>
      </c>
      <c r="I592" s="270"/>
      <c r="J592" s="271">
        <f>ROUND(I592*H592,2)</f>
        <v>0</v>
      </c>
      <c r="K592" s="267" t="s">
        <v>225</v>
      </c>
      <c r="L592" s="272"/>
      <c r="M592" s="273" t="s">
        <v>21</v>
      </c>
      <c r="N592" s="274" t="s">
        <v>43</v>
      </c>
      <c r="O592" s="46"/>
      <c r="P592" s="229">
        <f>O592*H592</f>
        <v>0</v>
      </c>
      <c r="Q592" s="229">
        <v>0</v>
      </c>
      <c r="R592" s="229">
        <f>Q592*H592</f>
        <v>0</v>
      </c>
      <c r="S592" s="229">
        <v>0</v>
      </c>
      <c r="T592" s="230">
        <f>S592*H592</f>
        <v>0</v>
      </c>
      <c r="AR592" s="23" t="s">
        <v>190</v>
      </c>
      <c r="AT592" s="23" t="s">
        <v>240</v>
      </c>
      <c r="AU592" s="23" t="s">
        <v>82</v>
      </c>
      <c r="AY592" s="23" t="s">
        <v>150</v>
      </c>
      <c r="BE592" s="231">
        <f>IF(N592="základní",J592,0)</f>
        <v>0</v>
      </c>
      <c r="BF592" s="231">
        <f>IF(N592="snížená",J592,0)</f>
        <v>0</v>
      </c>
      <c r="BG592" s="231">
        <f>IF(N592="zákl. přenesená",J592,0)</f>
        <v>0</v>
      </c>
      <c r="BH592" s="231">
        <f>IF(N592="sníž. přenesená",J592,0)</f>
        <v>0</v>
      </c>
      <c r="BI592" s="231">
        <f>IF(N592="nulová",J592,0)</f>
        <v>0</v>
      </c>
      <c r="BJ592" s="23" t="s">
        <v>80</v>
      </c>
      <c r="BK592" s="231">
        <f>ROUND(I592*H592,2)</f>
        <v>0</v>
      </c>
      <c r="BL592" s="23" t="s">
        <v>157</v>
      </c>
      <c r="BM592" s="23" t="s">
        <v>1055</v>
      </c>
    </row>
    <row r="593" s="11" customFormat="1">
      <c r="B593" s="232"/>
      <c r="C593" s="233"/>
      <c r="D593" s="234" t="s">
        <v>159</v>
      </c>
      <c r="E593" s="235" t="s">
        <v>21</v>
      </c>
      <c r="F593" s="236" t="s">
        <v>1056</v>
      </c>
      <c r="G593" s="233"/>
      <c r="H593" s="237">
        <v>3.5529999999999999</v>
      </c>
      <c r="I593" s="238"/>
      <c r="J593" s="233"/>
      <c r="K593" s="233"/>
      <c r="L593" s="239"/>
      <c r="M593" s="240"/>
      <c r="N593" s="241"/>
      <c r="O593" s="241"/>
      <c r="P593" s="241"/>
      <c r="Q593" s="241"/>
      <c r="R593" s="241"/>
      <c r="S593" s="241"/>
      <c r="T593" s="242"/>
      <c r="AT593" s="243" t="s">
        <v>159</v>
      </c>
      <c r="AU593" s="243" t="s">
        <v>82</v>
      </c>
      <c r="AV593" s="11" t="s">
        <v>82</v>
      </c>
      <c r="AW593" s="11" t="s">
        <v>35</v>
      </c>
      <c r="AX593" s="11" t="s">
        <v>80</v>
      </c>
      <c r="AY593" s="243" t="s">
        <v>150</v>
      </c>
    </row>
    <row r="594" s="1" customFormat="1" ht="25.5" customHeight="1">
      <c r="B594" s="45"/>
      <c r="C594" s="220" t="s">
        <v>1057</v>
      </c>
      <c r="D594" s="220" t="s">
        <v>152</v>
      </c>
      <c r="E594" s="221" t="s">
        <v>1058</v>
      </c>
      <c r="F594" s="222" t="s">
        <v>1059</v>
      </c>
      <c r="G594" s="223" t="s">
        <v>155</v>
      </c>
      <c r="H594" s="224">
        <v>3.5529999999999999</v>
      </c>
      <c r="I594" s="225"/>
      <c r="J594" s="226">
        <f>ROUND(I594*H594,2)</f>
        <v>0</v>
      </c>
      <c r="K594" s="222" t="s">
        <v>225</v>
      </c>
      <c r="L594" s="71"/>
      <c r="M594" s="227" t="s">
        <v>21</v>
      </c>
      <c r="N594" s="228" t="s">
        <v>43</v>
      </c>
      <c r="O594" s="46"/>
      <c r="P594" s="229">
        <f>O594*H594</f>
        <v>0</v>
      </c>
      <c r="Q594" s="229">
        <v>0</v>
      </c>
      <c r="R594" s="229">
        <f>Q594*H594</f>
        <v>0</v>
      </c>
      <c r="S594" s="229">
        <v>0</v>
      </c>
      <c r="T594" s="230">
        <f>S594*H594</f>
        <v>0</v>
      </c>
      <c r="AR594" s="23" t="s">
        <v>157</v>
      </c>
      <c r="AT594" s="23" t="s">
        <v>152</v>
      </c>
      <c r="AU594" s="23" t="s">
        <v>82</v>
      </c>
      <c r="AY594" s="23" t="s">
        <v>150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23" t="s">
        <v>80</v>
      </c>
      <c r="BK594" s="231">
        <f>ROUND(I594*H594,2)</f>
        <v>0</v>
      </c>
      <c r="BL594" s="23" t="s">
        <v>157</v>
      </c>
      <c r="BM594" s="23" t="s">
        <v>1060</v>
      </c>
    </row>
    <row r="595" s="1" customFormat="1" ht="25.5" customHeight="1">
      <c r="B595" s="45"/>
      <c r="C595" s="220" t="s">
        <v>1061</v>
      </c>
      <c r="D595" s="220" t="s">
        <v>152</v>
      </c>
      <c r="E595" s="221" t="s">
        <v>1062</v>
      </c>
      <c r="F595" s="222" t="s">
        <v>1063</v>
      </c>
      <c r="G595" s="223" t="s">
        <v>783</v>
      </c>
      <c r="H595" s="224">
        <v>1</v>
      </c>
      <c r="I595" s="225"/>
      <c r="J595" s="226">
        <f>ROUND(I595*H595,2)</f>
        <v>0</v>
      </c>
      <c r="K595" s="222" t="s">
        <v>225</v>
      </c>
      <c r="L595" s="71"/>
      <c r="M595" s="227" t="s">
        <v>21</v>
      </c>
      <c r="N595" s="228" t="s">
        <v>43</v>
      </c>
      <c r="O595" s="46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AR595" s="23" t="s">
        <v>228</v>
      </c>
      <c r="AT595" s="23" t="s">
        <v>152</v>
      </c>
      <c r="AU595" s="23" t="s">
        <v>82</v>
      </c>
      <c r="AY595" s="23" t="s">
        <v>150</v>
      </c>
      <c r="BE595" s="231">
        <f>IF(N595="základní",J595,0)</f>
        <v>0</v>
      </c>
      <c r="BF595" s="231">
        <f>IF(N595="snížená",J595,0)</f>
        <v>0</v>
      </c>
      <c r="BG595" s="231">
        <f>IF(N595="zákl. přenesená",J595,0)</f>
        <v>0</v>
      </c>
      <c r="BH595" s="231">
        <f>IF(N595="sníž. přenesená",J595,0)</f>
        <v>0</v>
      </c>
      <c r="BI595" s="231">
        <f>IF(N595="nulová",J595,0)</f>
        <v>0</v>
      </c>
      <c r="BJ595" s="23" t="s">
        <v>80</v>
      </c>
      <c r="BK595" s="231">
        <f>ROUND(I595*H595,2)</f>
        <v>0</v>
      </c>
      <c r="BL595" s="23" t="s">
        <v>228</v>
      </c>
      <c r="BM595" s="23" t="s">
        <v>1064</v>
      </c>
    </row>
    <row r="596" s="10" customFormat="1" ht="29.88" customHeight="1">
      <c r="B596" s="204"/>
      <c r="C596" s="205"/>
      <c r="D596" s="206" t="s">
        <v>71</v>
      </c>
      <c r="E596" s="218" t="s">
        <v>1065</v>
      </c>
      <c r="F596" s="218" t="s">
        <v>1066</v>
      </c>
      <c r="G596" s="205"/>
      <c r="H596" s="205"/>
      <c r="I596" s="208"/>
      <c r="J596" s="219">
        <f>BK596</f>
        <v>0</v>
      </c>
      <c r="K596" s="205"/>
      <c r="L596" s="210"/>
      <c r="M596" s="211"/>
      <c r="N596" s="212"/>
      <c r="O596" s="212"/>
      <c r="P596" s="213">
        <f>SUM(P597:P608)</f>
        <v>0</v>
      </c>
      <c r="Q596" s="212"/>
      <c r="R596" s="213">
        <f>SUM(R597:R608)</f>
        <v>0.20095669999999996</v>
      </c>
      <c r="S596" s="212"/>
      <c r="T596" s="214">
        <f>SUM(T597:T608)</f>
        <v>0</v>
      </c>
      <c r="AR596" s="215" t="s">
        <v>80</v>
      </c>
      <c r="AT596" s="216" t="s">
        <v>71</v>
      </c>
      <c r="AU596" s="216" t="s">
        <v>80</v>
      </c>
      <c r="AY596" s="215" t="s">
        <v>150</v>
      </c>
      <c r="BK596" s="217">
        <f>SUM(BK597:BK608)</f>
        <v>0</v>
      </c>
    </row>
    <row r="597" s="1" customFormat="1" ht="25.5" customHeight="1">
      <c r="B597" s="45"/>
      <c r="C597" s="220" t="s">
        <v>1067</v>
      </c>
      <c r="D597" s="220" t="s">
        <v>152</v>
      </c>
      <c r="E597" s="221" t="s">
        <v>1068</v>
      </c>
      <c r="F597" s="222" t="s">
        <v>1069</v>
      </c>
      <c r="G597" s="223" t="s">
        <v>155</v>
      </c>
      <c r="H597" s="224">
        <v>13.19</v>
      </c>
      <c r="I597" s="225"/>
      <c r="J597" s="226">
        <f>ROUND(I597*H597,2)</f>
        <v>0</v>
      </c>
      <c r="K597" s="222" t="s">
        <v>156</v>
      </c>
      <c r="L597" s="71"/>
      <c r="M597" s="227" t="s">
        <v>21</v>
      </c>
      <c r="N597" s="228" t="s">
        <v>43</v>
      </c>
      <c r="O597" s="46"/>
      <c r="P597" s="229">
        <f>O597*H597</f>
        <v>0</v>
      </c>
      <c r="Q597" s="229">
        <v>0.0030999999999999999</v>
      </c>
      <c r="R597" s="229">
        <f>Q597*H597</f>
        <v>0.040888999999999995</v>
      </c>
      <c r="S597" s="229">
        <v>0</v>
      </c>
      <c r="T597" s="230">
        <f>S597*H597</f>
        <v>0</v>
      </c>
      <c r="AR597" s="23" t="s">
        <v>157</v>
      </c>
      <c r="AT597" s="23" t="s">
        <v>152</v>
      </c>
      <c r="AU597" s="23" t="s">
        <v>82</v>
      </c>
      <c r="AY597" s="23" t="s">
        <v>150</v>
      </c>
      <c r="BE597" s="231">
        <f>IF(N597="základní",J597,0)</f>
        <v>0</v>
      </c>
      <c r="BF597" s="231">
        <f>IF(N597="snížená",J597,0)</f>
        <v>0</v>
      </c>
      <c r="BG597" s="231">
        <f>IF(N597="zákl. přenesená",J597,0)</f>
        <v>0</v>
      </c>
      <c r="BH597" s="231">
        <f>IF(N597="sníž. přenesená",J597,0)</f>
        <v>0</v>
      </c>
      <c r="BI597" s="231">
        <f>IF(N597="nulová",J597,0)</f>
        <v>0</v>
      </c>
      <c r="BJ597" s="23" t="s">
        <v>80</v>
      </c>
      <c r="BK597" s="231">
        <f>ROUND(I597*H597,2)</f>
        <v>0</v>
      </c>
      <c r="BL597" s="23" t="s">
        <v>157</v>
      </c>
      <c r="BM597" s="23" t="s">
        <v>1070</v>
      </c>
    </row>
    <row r="598" s="11" customFormat="1">
      <c r="B598" s="232"/>
      <c r="C598" s="233"/>
      <c r="D598" s="234" t="s">
        <v>159</v>
      </c>
      <c r="E598" s="235" t="s">
        <v>21</v>
      </c>
      <c r="F598" s="236" t="s">
        <v>467</v>
      </c>
      <c r="G598" s="233"/>
      <c r="H598" s="237">
        <v>13.19</v>
      </c>
      <c r="I598" s="238"/>
      <c r="J598" s="233"/>
      <c r="K598" s="233"/>
      <c r="L598" s="239"/>
      <c r="M598" s="240"/>
      <c r="N598" s="241"/>
      <c r="O598" s="241"/>
      <c r="P598" s="241"/>
      <c r="Q598" s="241"/>
      <c r="R598" s="241"/>
      <c r="S598" s="241"/>
      <c r="T598" s="242"/>
      <c r="AT598" s="243" t="s">
        <v>159</v>
      </c>
      <c r="AU598" s="243" t="s">
        <v>82</v>
      </c>
      <c r="AV598" s="11" t="s">
        <v>82</v>
      </c>
      <c r="AW598" s="11" t="s">
        <v>35</v>
      </c>
      <c r="AX598" s="11" t="s">
        <v>80</v>
      </c>
      <c r="AY598" s="243" t="s">
        <v>150</v>
      </c>
    </row>
    <row r="599" s="1" customFormat="1" ht="16.5" customHeight="1">
      <c r="B599" s="45"/>
      <c r="C599" s="265" t="s">
        <v>1071</v>
      </c>
      <c r="D599" s="265" t="s">
        <v>240</v>
      </c>
      <c r="E599" s="266" t="s">
        <v>1072</v>
      </c>
      <c r="F599" s="267" t="s">
        <v>1073</v>
      </c>
      <c r="G599" s="268" t="s">
        <v>155</v>
      </c>
      <c r="H599" s="269">
        <v>14.113</v>
      </c>
      <c r="I599" s="270"/>
      <c r="J599" s="271">
        <f>ROUND(I599*H599,2)</f>
        <v>0</v>
      </c>
      <c r="K599" s="267" t="s">
        <v>225</v>
      </c>
      <c r="L599" s="272"/>
      <c r="M599" s="273" t="s">
        <v>21</v>
      </c>
      <c r="N599" s="274" t="s">
        <v>43</v>
      </c>
      <c r="O599" s="46"/>
      <c r="P599" s="229">
        <f>O599*H599</f>
        <v>0</v>
      </c>
      <c r="Q599" s="229">
        <v>0.0109</v>
      </c>
      <c r="R599" s="229">
        <f>Q599*H599</f>
        <v>0.15383169999999999</v>
      </c>
      <c r="S599" s="229">
        <v>0</v>
      </c>
      <c r="T599" s="230">
        <f>S599*H599</f>
        <v>0</v>
      </c>
      <c r="AR599" s="23" t="s">
        <v>190</v>
      </c>
      <c r="AT599" s="23" t="s">
        <v>240</v>
      </c>
      <c r="AU599" s="23" t="s">
        <v>82</v>
      </c>
      <c r="AY599" s="23" t="s">
        <v>150</v>
      </c>
      <c r="BE599" s="231">
        <f>IF(N599="základní",J599,0)</f>
        <v>0</v>
      </c>
      <c r="BF599" s="231">
        <f>IF(N599="snížená",J599,0)</f>
        <v>0</v>
      </c>
      <c r="BG599" s="231">
        <f>IF(N599="zákl. přenesená",J599,0)</f>
        <v>0</v>
      </c>
      <c r="BH599" s="231">
        <f>IF(N599="sníž. přenesená",J599,0)</f>
        <v>0</v>
      </c>
      <c r="BI599" s="231">
        <f>IF(N599="nulová",J599,0)</f>
        <v>0</v>
      </c>
      <c r="BJ599" s="23" t="s">
        <v>80</v>
      </c>
      <c r="BK599" s="231">
        <f>ROUND(I599*H599,2)</f>
        <v>0</v>
      </c>
      <c r="BL599" s="23" t="s">
        <v>157</v>
      </c>
      <c r="BM599" s="23" t="s">
        <v>1074</v>
      </c>
    </row>
    <row r="600" s="11" customFormat="1">
      <c r="B600" s="232"/>
      <c r="C600" s="233"/>
      <c r="D600" s="234" t="s">
        <v>159</v>
      </c>
      <c r="E600" s="235" t="s">
        <v>21</v>
      </c>
      <c r="F600" s="236" t="s">
        <v>1075</v>
      </c>
      <c r="G600" s="233"/>
      <c r="H600" s="237">
        <v>14.113</v>
      </c>
      <c r="I600" s="238"/>
      <c r="J600" s="233"/>
      <c r="K600" s="233"/>
      <c r="L600" s="239"/>
      <c r="M600" s="240"/>
      <c r="N600" s="241"/>
      <c r="O600" s="241"/>
      <c r="P600" s="241"/>
      <c r="Q600" s="241"/>
      <c r="R600" s="241"/>
      <c r="S600" s="241"/>
      <c r="T600" s="242"/>
      <c r="AT600" s="243" t="s">
        <v>159</v>
      </c>
      <c r="AU600" s="243" t="s">
        <v>82</v>
      </c>
      <c r="AV600" s="11" t="s">
        <v>82</v>
      </c>
      <c r="AW600" s="11" t="s">
        <v>35</v>
      </c>
      <c r="AX600" s="11" t="s">
        <v>80</v>
      </c>
      <c r="AY600" s="243" t="s">
        <v>150</v>
      </c>
    </row>
    <row r="601" s="1" customFormat="1" ht="25.5" customHeight="1">
      <c r="B601" s="45"/>
      <c r="C601" s="220" t="s">
        <v>1076</v>
      </c>
      <c r="D601" s="220" t="s">
        <v>152</v>
      </c>
      <c r="E601" s="221" t="s">
        <v>1077</v>
      </c>
      <c r="F601" s="222" t="s">
        <v>1078</v>
      </c>
      <c r="G601" s="223" t="s">
        <v>259</v>
      </c>
      <c r="H601" s="224">
        <v>1.8999999999999999</v>
      </c>
      <c r="I601" s="225"/>
      <c r="J601" s="226">
        <f>ROUND(I601*H601,2)</f>
        <v>0</v>
      </c>
      <c r="K601" s="222" t="s">
        <v>156</v>
      </c>
      <c r="L601" s="71"/>
      <c r="M601" s="227" t="s">
        <v>21</v>
      </c>
      <c r="N601" s="228" t="s">
        <v>43</v>
      </c>
      <c r="O601" s="46"/>
      <c r="P601" s="229">
        <f>O601*H601</f>
        <v>0</v>
      </c>
      <c r="Q601" s="229">
        <v>0.00031</v>
      </c>
      <c r="R601" s="229">
        <f>Q601*H601</f>
        <v>0.00058900000000000001</v>
      </c>
      <c r="S601" s="229">
        <v>0</v>
      </c>
      <c r="T601" s="230">
        <f>S601*H601</f>
        <v>0</v>
      </c>
      <c r="AR601" s="23" t="s">
        <v>157</v>
      </c>
      <c r="AT601" s="23" t="s">
        <v>152</v>
      </c>
      <c r="AU601" s="23" t="s">
        <v>82</v>
      </c>
      <c r="AY601" s="23" t="s">
        <v>150</v>
      </c>
      <c r="BE601" s="231">
        <f>IF(N601="základní",J601,0)</f>
        <v>0</v>
      </c>
      <c r="BF601" s="231">
        <f>IF(N601="snížená",J601,0)</f>
        <v>0</v>
      </c>
      <c r="BG601" s="231">
        <f>IF(N601="zákl. přenesená",J601,0)</f>
        <v>0</v>
      </c>
      <c r="BH601" s="231">
        <f>IF(N601="sníž. přenesená",J601,0)</f>
        <v>0</v>
      </c>
      <c r="BI601" s="231">
        <f>IF(N601="nulová",J601,0)</f>
        <v>0</v>
      </c>
      <c r="BJ601" s="23" t="s">
        <v>80</v>
      </c>
      <c r="BK601" s="231">
        <f>ROUND(I601*H601,2)</f>
        <v>0</v>
      </c>
      <c r="BL601" s="23" t="s">
        <v>157</v>
      </c>
      <c r="BM601" s="23" t="s">
        <v>1079</v>
      </c>
    </row>
    <row r="602" s="11" customFormat="1">
      <c r="B602" s="232"/>
      <c r="C602" s="233"/>
      <c r="D602" s="234" t="s">
        <v>159</v>
      </c>
      <c r="E602" s="235" t="s">
        <v>21</v>
      </c>
      <c r="F602" s="236" t="s">
        <v>1080</v>
      </c>
      <c r="G602" s="233"/>
      <c r="H602" s="237">
        <v>1.8999999999999999</v>
      </c>
      <c r="I602" s="238"/>
      <c r="J602" s="233"/>
      <c r="K602" s="233"/>
      <c r="L602" s="239"/>
      <c r="M602" s="240"/>
      <c r="N602" s="241"/>
      <c r="O602" s="241"/>
      <c r="P602" s="241"/>
      <c r="Q602" s="241"/>
      <c r="R602" s="241"/>
      <c r="S602" s="241"/>
      <c r="T602" s="242"/>
      <c r="AT602" s="243" t="s">
        <v>159</v>
      </c>
      <c r="AU602" s="243" t="s">
        <v>82</v>
      </c>
      <c r="AV602" s="11" t="s">
        <v>82</v>
      </c>
      <c r="AW602" s="11" t="s">
        <v>35</v>
      </c>
      <c r="AX602" s="11" t="s">
        <v>80</v>
      </c>
      <c r="AY602" s="243" t="s">
        <v>150</v>
      </c>
    </row>
    <row r="603" s="1" customFormat="1" ht="25.5" customHeight="1">
      <c r="B603" s="45"/>
      <c r="C603" s="220" t="s">
        <v>1081</v>
      </c>
      <c r="D603" s="220" t="s">
        <v>152</v>
      </c>
      <c r="E603" s="221" t="s">
        <v>1082</v>
      </c>
      <c r="F603" s="222" t="s">
        <v>1083</v>
      </c>
      <c r="G603" s="223" t="s">
        <v>259</v>
      </c>
      <c r="H603" s="224">
        <v>6.5</v>
      </c>
      <c r="I603" s="225"/>
      <c r="J603" s="226">
        <f>ROUND(I603*H603,2)</f>
        <v>0</v>
      </c>
      <c r="K603" s="222" t="s">
        <v>156</v>
      </c>
      <c r="L603" s="71"/>
      <c r="M603" s="227" t="s">
        <v>21</v>
      </c>
      <c r="N603" s="228" t="s">
        <v>43</v>
      </c>
      <c r="O603" s="46"/>
      <c r="P603" s="229">
        <f>O603*H603</f>
        <v>0</v>
      </c>
      <c r="Q603" s="229">
        <v>0.00025999999999999998</v>
      </c>
      <c r="R603" s="229">
        <f>Q603*H603</f>
        <v>0.0016899999999999999</v>
      </c>
      <c r="S603" s="229">
        <v>0</v>
      </c>
      <c r="T603" s="230">
        <f>S603*H603</f>
        <v>0</v>
      </c>
      <c r="AR603" s="23" t="s">
        <v>157</v>
      </c>
      <c r="AT603" s="23" t="s">
        <v>152</v>
      </c>
      <c r="AU603" s="23" t="s">
        <v>82</v>
      </c>
      <c r="AY603" s="23" t="s">
        <v>150</v>
      </c>
      <c r="BE603" s="231">
        <f>IF(N603="základní",J603,0)</f>
        <v>0</v>
      </c>
      <c r="BF603" s="231">
        <f>IF(N603="snížená",J603,0)</f>
        <v>0</v>
      </c>
      <c r="BG603" s="231">
        <f>IF(N603="zákl. přenesená",J603,0)</f>
        <v>0</v>
      </c>
      <c r="BH603" s="231">
        <f>IF(N603="sníž. přenesená",J603,0)</f>
        <v>0</v>
      </c>
      <c r="BI603" s="231">
        <f>IF(N603="nulová",J603,0)</f>
        <v>0</v>
      </c>
      <c r="BJ603" s="23" t="s">
        <v>80</v>
      </c>
      <c r="BK603" s="231">
        <f>ROUND(I603*H603,2)</f>
        <v>0</v>
      </c>
      <c r="BL603" s="23" t="s">
        <v>157</v>
      </c>
      <c r="BM603" s="23" t="s">
        <v>1084</v>
      </c>
    </row>
    <row r="604" s="11" customFormat="1">
      <c r="B604" s="232"/>
      <c r="C604" s="233"/>
      <c r="D604" s="234" t="s">
        <v>159</v>
      </c>
      <c r="E604" s="235" t="s">
        <v>21</v>
      </c>
      <c r="F604" s="236" t="s">
        <v>1085</v>
      </c>
      <c r="G604" s="233"/>
      <c r="H604" s="237">
        <v>6.5</v>
      </c>
      <c r="I604" s="238"/>
      <c r="J604" s="233"/>
      <c r="K604" s="233"/>
      <c r="L604" s="239"/>
      <c r="M604" s="240"/>
      <c r="N604" s="241"/>
      <c r="O604" s="241"/>
      <c r="P604" s="241"/>
      <c r="Q604" s="241"/>
      <c r="R604" s="241"/>
      <c r="S604" s="241"/>
      <c r="T604" s="242"/>
      <c r="AT604" s="243" t="s">
        <v>159</v>
      </c>
      <c r="AU604" s="243" t="s">
        <v>82</v>
      </c>
      <c r="AV604" s="11" t="s">
        <v>82</v>
      </c>
      <c r="AW604" s="11" t="s">
        <v>35</v>
      </c>
      <c r="AX604" s="11" t="s">
        <v>80</v>
      </c>
      <c r="AY604" s="243" t="s">
        <v>150</v>
      </c>
    </row>
    <row r="605" s="1" customFormat="1" ht="16.5" customHeight="1">
      <c r="B605" s="45"/>
      <c r="C605" s="220" t="s">
        <v>1086</v>
      </c>
      <c r="D605" s="220" t="s">
        <v>152</v>
      </c>
      <c r="E605" s="221" t="s">
        <v>1087</v>
      </c>
      <c r="F605" s="222" t="s">
        <v>1088</v>
      </c>
      <c r="G605" s="223" t="s">
        <v>155</v>
      </c>
      <c r="H605" s="224">
        <v>13.19</v>
      </c>
      <c r="I605" s="225"/>
      <c r="J605" s="226">
        <f>ROUND(I605*H605,2)</f>
        <v>0</v>
      </c>
      <c r="K605" s="222" t="s">
        <v>156</v>
      </c>
      <c r="L605" s="71"/>
      <c r="M605" s="227" t="s">
        <v>21</v>
      </c>
      <c r="N605" s="228" t="s">
        <v>43</v>
      </c>
      <c r="O605" s="46"/>
      <c r="P605" s="229">
        <f>O605*H605</f>
        <v>0</v>
      </c>
      <c r="Q605" s="229">
        <v>0.00029999999999999997</v>
      </c>
      <c r="R605" s="229">
        <f>Q605*H605</f>
        <v>0.0039569999999999996</v>
      </c>
      <c r="S605" s="229">
        <v>0</v>
      </c>
      <c r="T605" s="230">
        <f>S605*H605</f>
        <v>0</v>
      </c>
      <c r="AR605" s="23" t="s">
        <v>157</v>
      </c>
      <c r="AT605" s="23" t="s">
        <v>152</v>
      </c>
      <c r="AU605" s="23" t="s">
        <v>82</v>
      </c>
      <c r="AY605" s="23" t="s">
        <v>150</v>
      </c>
      <c r="BE605" s="231">
        <f>IF(N605="základní",J605,0)</f>
        <v>0</v>
      </c>
      <c r="BF605" s="231">
        <f>IF(N605="snížená",J605,0)</f>
        <v>0</v>
      </c>
      <c r="BG605" s="231">
        <f>IF(N605="zákl. přenesená",J605,0)</f>
        <v>0</v>
      </c>
      <c r="BH605" s="231">
        <f>IF(N605="sníž. přenesená",J605,0)</f>
        <v>0</v>
      </c>
      <c r="BI605" s="231">
        <f>IF(N605="nulová",J605,0)</f>
        <v>0</v>
      </c>
      <c r="BJ605" s="23" t="s">
        <v>80</v>
      </c>
      <c r="BK605" s="231">
        <f>ROUND(I605*H605,2)</f>
        <v>0</v>
      </c>
      <c r="BL605" s="23" t="s">
        <v>157</v>
      </c>
      <c r="BM605" s="23" t="s">
        <v>1089</v>
      </c>
    </row>
    <row r="606" s="1" customFormat="1" ht="16.5" customHeight="1">
      <c r="B606" s="45"/>
      <c r="C606" s="220" t="s">
        <v>1090</v>
      </c>
      <c r="D606" s="220" t="s">
        <v>152</v>
      </c>
      <c r="E606" s="221" t="s">
        <v>1091</v>
      </c>
      <c r="F606" s="222" t="s">
        <v>1092</v>
      </c>
      <c r="G606" s="223" t="s">
        <v>254</v>
      </c>
      <c r="H606" s="224">
        <v>3</v>
      </c>
      <c r="I606" s="225"/>
      <c r="J606" s="226">
        <f>ROUND(I606*H606,2)</f>
        <v>0</v>
      </c>
      <c r="K606" s="222" t="s">
        <v>156</v>
      </c>
      <c r="L606" s="71"/>
      <c r="M606" s="227" t="s">
        <v>21</v>
      </c>
      <c r="N606" s="228" t="s">
        <v>43</v>
      </c>
      <c r="O606" s="46"/>
      <c r="P606" s="229">
        <f>O606*H606</f>
        <v>0</v>
      </c>
      <c r="Q606" s="229">
        <v>0</v>
      </c>
      <c r="R606" s="229">
        <f>Q606*H606</f>
        <v>0</v>
      </c>
      <c r="S606" s="229">
        <v>0</v>
      </c>
      <c r="T606" s="230">
        <f>S606*H606</f>
        <v>0</v>
      </c>
      <c r="AR606" s="23" t="s">
        <v>157</v>
      </c>
      <c r="AT606" s="23" t="s">
        <v>152</v>
      </c>
      <c r="AU606" s="23" t="s">
        <v>82</v>
      </c>
      <c r="AY606" s="23" t="s">
        <v>150</v>
      </c>
      <c r="BE606" s="231">
        <f>IF(N606="základní",J606,0)</f>
        <v>0</v>
      </c>
      <c r="BF606" s="231">
        <f>IF(N606="snížená",J606,0)</f>
        <v>0</v>
      </c>
      <c r="BG606" s="231">
        <f>IF(N606="zákl. přenesená",J606,0)</f>
        <v>0</v>
      </c>
      <c r="BH606" s="231">
        <f>IF(N606="sníž. přenesená",J606,0)</f>
        <v>0</v>
      </c>
      <c r="BI606" s="231">
        <f>IF(N606="nulová",J606,0)</f>
        <v>0</v>
      </c>
      <c r="BJ606" s="23" t="s">
        <v>80</v>
      </c>
      <c r="BK606" s="231">
        <f>ROUND(I606*H606,2)</f>
        <v>0</v>
      </c>
      <c r="BL606" s="23" t="s">
        <v>157</v>
      </c>
      <c r="BM606" s="23" t="s">
        <v>1093</v>
      </c>
    </row>
    <row r="607" s="1" customFormat="1" ht="16.5" customHeight="1">
      <c r="B607" s="45"/>
      <c r="C607" s="220" t="s">
        <v>1094</v>
      </c>
      <c r="D607" s="220" t="s">
        <v>152</v>
      </c>
      <c r="E607" s="221" t="s">
        <v>1095</v>
      </c>
      <c r="F607" s="222" t="s">
        <v>1096</v>
      </c>
      <c r="G607" s="223" t="s">
        <v>254</v>
      </c>
      <c r="H607" s="224">
        <v>2</v>
      </c>
      <c r="I607" s="225"/>
      <c r="J607" s="226">
        <f>ROUND(I607*H607,2)</f>
        <v>0</v>
      </c>
      <c r="K607" s="222" t="s">
        <v>156</v>
      </c>
      <c r="L607" s="71"/>
      <c r="M607" s="227" t="s">
        <v>21</v>
      </c>
      <c r="N607" s="228" t="s">
        <v>43</v>
      </c>
      <c r="O607" s="46"/>
      <c r="P607" s="229">
        <f>O607*H607</f>
        <v>0</v>
      </c>
      <c r="Q607" s="229">
        <v>0</v>
      </c>
      <c r="R607" s="229">
        <f>Q607*H607</f>
        <v>0</v>
      </c>
      <c r="S607" s="229">
        <v>0</v>
      </c>
      <c r="T607" s="230">
        <f>S607*H607</f>
        <v>0</v>
      </c>
      <c r="AR607" s="23" t="s">
        <v>157</v>
      </c>
      <c r="AT607" s="23" t="s">
        <v>152</v>
      </c>
      <c r="AU607" s="23" t="s">
        <v>82</v>
      </c>
      <c r="AY607" s="23" t="s">
        <v>150</v>
      </c>
      <c r="BE607" s="231">
        <f>IF(N607="základní",J607,0)</f>
        <v>0</v>
      </c>
      <c r="BF607" s="231">
        <f>IF(N607="snížená",J607,0)</f>
        <v>0</v>
      </c>
      <c r="BG607" s="231">
        <f>IF(N607="zákl. přenesená",J607,0)</f>
        <v>0</v>
      </c>
      <c r="BH607" s="231">
        <f>IF(N607="sníž. přenesená",J607,0)</f>
        <v>0</v>
      </c>
      <c r="BI607" s="231">
        <f>IF(N607="nulová",J607,0)</f>
        <v>0</v>
      </c>
      <c r="BJ607" s="23" t="s">
        <v>80</v>
      </c>
      <c r="BK607" s="231">
        <f>ROUND(I607*H607,2)</f>
        <v>0</v>
      </c>
      <c r="BL607" s="23" t="s">
        <v>157</v>
      </c>
      <c r="BM607" s="23" t="s">
        <v>1097</v>
      </c>
    </row>
    <row r="608" s="1" customFormat="1" ht="25.5" customHeight="1">
      <c r="B608" s="45"/>
      <c r="C608" s="220" t="s">
        <v>1098</v>
      </c>
      <c r="D608" s="220" t="s">
        <v>152</v>
      </c>
      <c r="E608" s="221" t="s">
        <v>1099</v>
      </c>
      <c r="F608" s="222" t="s">
        <v>1100</v>
      </c>
      <c r="G608" s="223" t="s">
        <v>783</v>
      </c>
      <c r="H608" s="224">
        <v>1</v>
      </c>
      <c r="I608" s="225"/>
      <c r="J608" s="226">
        <f>ROUND(I608*H608,2)</f>
        <v>0</v>
      </c>
      <c r="K608" s="222" t="s">
        <v>225</v>
      </c>
      <c r="L608" s="71"/>
      <c r="M608" s="227" t="s">
        <v>21</v>
      </c>
      <c r="N608" s="228" t="s">
        <v>43</v>
      </c>
      <c r="O608" s="46"/>
      <c r="P608" s="229">
        <f>O608*H608</f>
        <v>0</v>
      </c>
      <c r="Q608" s="229">
        <v>0</v>
      </c>
      <c r="R608" s="229">
        <f>Q608*H608</f>
        <v>0</v>
      </c>
      <c r="S608" s="229">
        <v>0</v>
      </c>
      <c r="T608" s="230">
        <f>S608*H608</f>
        <v>0</v>
      </c>
      <c r="AR608" s="23" t="s">
        <v>228</v>
      </c>
      <c r="AT608" s="23" t="s">
        <v>152</v>
      </c>
      <c r="AU608" s="23" t="s">
        <v>82</v>
      </c>
      <c r="AY608" s="23" t="s">
        <v>150</v>
      </c>
      <c r="BE608" s="231">
        <f>IF(N608="základní",J608,0)</f>
        <v>0</v>
      </c>
      <c r="BF608" s="231">
        <f>IF(N608="snížená",J608,0)</f>
        <v>0</v>
      </c>
      <c r="BG608" s="231">
        <f>IF(N608="zákl. přenesená",J608,0)</f>
        <v>0</v>
      </c>
      <c r="BH608" s="231">
        <f>IF(N608="sníž. přenesená",J608,0)</f>
        <v>0</v>
      </c>
      <c r="BI608" s="231">
        <f>IF(N608="nulová",J608,0)</f>
        <v>0</v>
      </c>
      <c r="BJ608" s="23" t="s">
        <v>80</v>
      </c>
      <c r="BK608" s="231">
        <f>ROUND(I608*H608,2)</f>
        <v>0</v>
      </c>
      <c r="BL608" s="23" t="s">
        <v>228</v>
      </c>
      <c r="BM608" s="23" t="s">
        <v>1101</v>
      </c>
    </row>
    <row r="609" s="10" customFormat="1" ht="29.88" customHeight="1">
      <c r="B609" s="204"/>
      <c r="C609" s="205"/>
      <c r="D609" s="206" t="s">
        <v>71</v>
      </c>
      <c r="E609" s="218" t="s">
        <v>1102</v>
      </c>
      <c r="F609" s="218" t="s">
        <v>1103</v>
      </c>
      <c r="G609" s="205"/>
      <c r="H609" s="205"/>
      <c r="I609" s="208"/>
      <c r="J609" s="219">
        <f>BK609</f>
        <v>0</v>
      </c>
      <c r="K609" s="205"/>
      <c r="L609" s="210"/>
      <c r="M609" s="211"/>
      <c r="N609" s="212"/>
      <c r="O609" s="212"/>
      <c r="P609" s="213">
        <f>SUM(P610:P615)</f>
        <v>0</v>
      </c>
      <c r="Q609" s="212"/>
      <c r="R609" s="213">
        <f>SUM(R610:R615)</f>
        <v>0.080873399999999998</v>
      </c>
      <c r="S609" s="212"/>
      <c r="T609" s="214">
        <f>SUM(T610:T615)</f>
        <v>0</v>
      </c>
      <c r="AR609" s="215" t="s">
        <v>80</v>
      </c>
      <c r="AT609" s="216" t="s">
        <v>71</v>
      </c>
      <c r="AU609" s="216" t="s">
        <v>80</v>
      </c>
      <c r="AY609" s="215" t="s">
        <v>150</v>
      </c>
      <c r="BK609" s="217">
        <f>SUM(BK610:BK615)</f>
        <v>0</v>
      </c>
    </row>
    <row r="610" s="1" customFormat="1" ht="25.5" customHeight="1">
      <c r="B610" s="45"/>
      <c r="C610" s="220" t="s">
        <v>1104</v>
      </c>
      <c r="D610" s="220" t="s">
        <v>152</v>
      </c>
      <c r="E610" s="221" t="s">
        <v>1105</v>
      </c>
      <c r="F610" s="222" t="s">
        <v>1106</v>
      </c>
      <c r="G610" s="223" t="s">
        <v>155</v>
      </c>
      <c r="H610" s="224">
        <v>142.31999999999999</v>
      </c>
      <c r="I610" s="225"/>
      <c r="J610" s="226">
        <f>ROUND(I610*H610,2)</f>
        <v>0</v>
      </c>
      <c r="K610" s="222" t="s">
        <v>225</v>
      </c>
      <c r="L610" s="71"/>
      <c r="M610" s="227" t="s">
        <v>21</v>
      </c>
      <c r="N610" s="228" t="s">
        <v>43</v>
      </c>
      <c r="O610" s="46"/>
      <c r="P610" s="229">
        <f>O610*H610</f>
        <v>0</v>
      </c>
      <c r="Q610" s="229">
        <v>0.00010000000000000001</v>
      </c>
      <c r="R610" s="229">
        <f>Q610*H610</f>
        <v>0.014232</v>
      </c>
      <c r="S610" s="229">
        <v>0</v>
      </c>
      <c r="T610" s="230">
        <f>S610*H610</f>
        <v>0</v>
      </c>
      <c r="AR610" s="23" t="s">
        <v>157</v>
      </c>
      <c r="AT610" s="23" t="s">
        <v>152</v>
      </c>
      <c r="AU610" s="23" t="s">
        <v>82</v>
      </c>
      <c r="AY610" s="23" t="s">
        <v>150</v>
      </c>
      <c r="BE610" s="231">
        <f>IF(N610="základní",J610,0)</f>
        <v>0</v>
      </c>
      <c r="BF610" s="231">
        <f>IF(N610="snížená",J610,0)</f>
        <v>0</v>
      </c>
      <c r="BG610" s="231">
        <f>IF(N610="zákl. přenesená",J610,0)</f>
        <v>0</v>
      </c>
      <c r="BH610" s="231">
        <f>IF(N610="sníž. přenesená",J610,0)</f>
        <v>0</v>
      </c>
      <c r="BI610" s="231">
        <f>IF(N610="nulová",J610,0)</f>
        <v>0</v>
      </c>
      <c r="BJ610" s="23" t="s">
        <v>80</v>
      </c>
      <c r="BK610" s="231">
        <f>ROUND(I610*H610,2)</f>
        <v>0</v>
      </c>
      <c r="BL610" s="23" t="s">
        <v>157</v>
      </c>
      <c r="BM610" s="23" t="s">
        <v>1107</v>
      </c>
    </row>
    <row r="611" s="11" customFormat="1">
      <c r="B611" s="232"/>
      <c r="C611" s="233"/>
      <c r="D611" s="234" t="s">
        <v>159</v>
      </c>
      <c r="E611" s="235" t="s">
        <v>21</v>
      </c>
      <c r="F611" s="236" t="s">
        <v>472</v>
      </c>
      <c r="G611" s="233"/>
      <c r="H611" s="237">
        <v>150.685</v>
      </c>
      <c r="I611" s="238"/>
      <c r="J611" s="233"/>
      <c r="K611" s="233"/>
      <c r="L611" s="239"/>
      <c r="M611" s="240"/>
      <c r="N611" s="241"/>
      <c r="O611" s="241"/>
      <c r="P611" s="241"/>
      <c r="Q611" s="241"/>
      <c r="R611" s="241"/>
      <c r="S611" s="241"/>
      <c r="T611" s="242"/>
      <c r="AT611" s="243" t="s">
        <v>159</v>
      </c>
      <c r="AU611" s="243" t="s">
        <v>82</v>
      </c>
      <c r="AV611" s="11" t="s">
        <v>82</v>
      </c>
      <c r="AW611" s="11" t="s">
        <v>35</v>
      </c>
      <c r="AX611" s="11" t="s">
        <v>72</v>
      </c>
      <c r="AY611" s="243" t="s">
        <v>150</v>
      </c>
    </row>
    <row r="612" s="11" customFormat="1">
      <c r="B612" s="232"/>
      <c r="C612" s="233"/>
      <c r="D612" s="234" t="s">
        <v>159</v>
      </c>
      <c r="E612" s="235" t="s">
        <v>21</v>
      </c>
      <c r="F612" s="236" t="s">
        <v>473</v>
      </c>
      <c r="G612" s="233"/>
      <c r="H612" s="237">
        <v>-8.3650000000000002</v>
      </c>
      <c r="I612" s="238"/>
      <c r="J612" s="233"/>
      <c r="K612" s="233"/>
      <c r="L612" s="239"/>
      <c r="M612" s="240"/>
      <c r="N612" s="241"/>
      <c r="O612" s="241"/>
      <c r="P612" s="241"/>
      <c r="Q612" s="241"/>
      <c r="R612" s="241"/>
      <c r="S612" s="241"/>
      <c r="T612" s="242"/>
      <c r="AT612" s="243" t="s">
        <v>159</v>
      </c>
      <c r="AU612" s="243" t="s">
        <v>82</v>
      </c>
      <c r="AV612" s="11" t="s">
        <v>82</v>
      </c>
      <c r="AW612" s="11" t="s">
        <v>35</v>
      </c>
      <c r="AX612" s="11" t="s">
        <v>72</v>
      </c>
      <c r="AY612" s="243" t="s">
        <v>150</v>
      </c>
    </row>
    <row r="613" s="13" customFormat="1">
      <c r="B613" s="254"/>
      <c r="C613" s="255"/>
      <c r="D613" s="234" t="s">
        <v>159</v>
      </c>
      <c r="E613" s="256" t="s">
        <v>21</v>
      </c>
      <c r="F613" s="257" t="s">
        <v>180</v>
      </c>
      <c r="G613" s="255"/>
      <c r="H613" s="258">
        <v>142.31999999999999</v>
      </c>
      <c r="I613" s="259"/>
      <c r="J613" s="255"/>
      <c r="K613" s="255"/>
      <c r="L613" s="260"/>
      <c r="M613" s="261"/>
      <c r="N613" s="262"/>
      <c r="O613" s="262"/>
      <c r="P613" s="262"/>
      <c r="Q613" s="262"/>
      <c r="R613" s="262"/>
      <c r="S613" s="262"/>
      <c r="T613" s="263"/>
      <c r="AT613" s="264" t="s">
        <v>159</v>
      </c>
      <c r="AU613" s="264" t="s">
        <v>82</v>
      </c>
      <c r="AV613" s="13" t="s">
        <v>164</v>
      </c>
      <c r="AW613" s="13" t="s">
        <v>35</v>
      </c>
      <c r="AX613" s="13" t="s">
        <v>80</v>
      </c>
      <c r="AY613" s="264" t="s">
        <v>150</v>
      </c>
    </row>
    <row r="614" s="1" customFormat="1" ht="25.5" customHeight="1">
      <c r="B614" s="45"/>
      <c r="C614" s="220" t="s">
        <v>1108</v>
      </c>
      <c r="D614" s="220" t="s">
        <v>152</v>
      </c>
      <c r="E614" s="221" t="s">
        <v>1109</v>
      </c>
      <c r="F614" s="222" t="s">
        <v>1110</v>
      </c>
      <c r="G614" s="223" t="s">
        <v>155</v>
      </c>
      <c r="H614" s="224">
        <v>246.81999999999999</v>
      </c>
      <c r="I614" s="225"/>
      <c r="J614" s="226">
        <f>ROUND(I614*H614,2)</f>
        <v>0</v>
      </c>
      <c r="K614" s="222" t="s">
        <v>225</v>
      </c>
      <c r="L614" s="71"/>
      <c r="M614" s="227" t="s">
        <v>21</v>
      </c>
      <c r="N614" s="228" t="s">
        <v>43</v>
      </c>
      <c r="O614" s="46"/>
      <c r="P614" s="229">
        <f>O614*H614</f>
        <v>0</v>
      </c>
      <c r="Q614" s="229">
        <v>0.00027</v>
      </c>
      <c r="R614" s="229">
        <f>Q614*H614</f>
        <v>0.066641400000000003</v>
      </c>
      <c r="S614" s="229">
        <v>0</v>
      </c>
      <c r="T614" s="230">
        <f>S614*H614</f>
        <v>0</v>
      </c>
      <c r="AR614" s="23" t="s">
        <v>157</v>
      </c>
      <c r="AT614" s="23" t="s">
        <v>152</v>
      </c>
      <c r="AU614" s="23" t="s">
        <v>82</v>
      </c>
      <c r="AY614" s="23" t="s">
        <v>150</v>
      </c>
      <c r="BE614" s="231">
        <f>IF(N614="základní",J614,0)</f>
        <v>0</v>
      </c>
      <c r="BF614" s="231">
        <f>IF(N614="snížená",J614,0)</f>
        <v>0</v>
      </c>
      <c r="BG614" s="231">
        <f>IF(N614="zákl. přenesená",J614,0)</f>
        <v>0</v>
      </c>
      <c r="BH614" s="231">
        <f>IF(N614="sníž. přenesená",J614,0)</f>
        <v>0</v>
      </c>
      <c r="BI614" s="231">
        <f>IF(N614="nulová",J614,0)</f>
        <v>0</v>
      </c>
      <c r="BJ614" s="23" t="s">
        <v>80</v>
      </c>
      <c r="BK614" s="231">
        <f>ROUND(I614*H614,2)</f>
        <v>0</v>
      </c>
      <c r="BL614" s="23" t="s">
        <v>157</v>
      </c>
      <c r="BM614" s="23" t="s">
        <v>1111</v>
      </c>
    </row>
    <row r="615" s="11" customFormat="1">
      <c r="B615" s="232"/>
      <c r="C615" s="233"/>
      <c r="D615" s="234" t="s">
        <v>159</v>
      </c>
      <c r="E615" s="235" t="s">
        <v>21</v>
      </c>
      <c r="F615" s="236" t="s">
        <v>1112</v>
      </c>
      <c r="G615" s="233"/>
      <c r="H615" s="237">
        <v>246.81999999999999</v>
      </c>
      <c r="I615" s="238"/>
      <c r="J615" s="233"/>
      <c r="K615" s="233"/>
      <c r="L615" s="239"/>
      <c r="M615" s="240"/>
      <c r="N615" s="241"/>
      <c r="O615" s="241"/>
      <c r="P615" s="241"/>
      <c r="Q615" s="241"/>
      <c r="R615" s="241"/>
      <c r="S615" s="241"/>
      <c r="T615" s="242"/>
      <c r="AT615" s="243" t="s">
        <v>159</v>
      </c>
      <c r="AU615" s="243" t="s">
        <v>82</v>
      </c>
      <c r="AV615" s="11" t="s">
        <v>82</v>
      </c>
      <c r="AW615" s="11" t="s">
        <v>35</v>
      </c>
      <c r="AX615" s="11" t="s">
        <v>80</v>
      </c>
      <c r="AY615" s="243" t="s">
        <v>150</v>
      </c>
    </row>
    <row r="616" s="10" customFormat="1" ht="37.44" customHeight="1">
      <c r="B616" s="204"/>
      <c r="C616" s="205"/>
      <c r="D616" s="206" t="s">
        <v>71</v>
      </c>
      <c r="E616" s="207" t="s">
        <v>1113</v>
      </c>
      <c r="F616" s="207" t="s">
        <v>1114</v>
      </c>
      <c r="G616" s="205"/>
      <c r="H616" s="205"/>
      <c r="I616" s="208"/>
      <c r="J616" s="209">
        <f>BK616</f>
        <v>0</v>
      </c>
      <c r="K616" s="205"/>
      <c r="L616" s="210"/>
      <c r="M616" s="211"/>
      <c r="N616" s="212"/>
      <c r="O616" s="212"/>
      <c r="P616" s="213">
        <f>P617</f>
        <v>0</v>
      </c>
      <c r="Q616" s="212"/>
      <c r="R616" s="213">
        <f>R617</f>
        <v>0</v>
      </c>
      <c r="S616" s="212"/>
      <c r="T616" s="214">
        <f>T617</f>
        <v>0</v>
      </c>
      <c r="AR616" s="215" t="s">
        <v>80</v>
      </c>
      <c r="AT616" s="216" t="s">
        <v>71</v>
      </c>
      <c r="AU616" s="216" t="s">
        <v>72</v>
      </c>
      <c r="AY616" s="215" t="s">
        <v>150</v>
      </c>
      <c r="BK616" s="217">
        <f>BK617</f>
        <v>0</v>
      </c>
    </row>
    <row r="617" s="1" customFormat="1" ht="16.5" customHeight="1">
      <c r="B617" s="45"/>
      <c r="C617" s="220" t="s">
        <v>1115</v>
      </c>
      <c r="D617" s="220" t="s">
        <v>152</v>
      </c>
      <c r="E617" s="221" t="s">
        <v>1116</v>
      </c>
      <c r="F617" s="222" t="s">
        <v>1117</v>
      </c>
      <c r="G617" s="223" t="s">
        <v>1118</v>
      </c>
      <c r="H617" s="224">
        <v>1</v>
      </c>
      <c r="I617" s="225"/>
      <c r="J617" s="226">
        <f>ROUND(I617*H617,2)</f>
        <v>0</v>
      </c>
      <c r="K617" s="222" t="s">
        <v>225</v>
      </c>
      <c r="L617" s="71"/>
      <c r="M617" s="227" t="s">
        <v>21</v>
      </c>
      <c r="N617" s="275" t="s">
        <v>43</v>
      </c>
      <c r="O617" s="276"/>
      <c r="P617" s="277">
        <f>O617*H617</f>
        <v>0</v>
      </c>
      <c r="Q617" s="277">
        <v>0</v>
      </c>
      <c r="R617" s="277">
        <f>Q617*H617</f>
        <v>0</v>
      </c>
      <c r="S617" s="277">
        <v>0</v>
      </c>
      <c r="T617" s="278">
        <f>S617*H617</f>
        <v>0</v>
      </c>
      <c r="AR617" s="23" t="s">
        <v>157</v>
      </c>
      <c r="AT617" s="23" t="s">
        <v>152</v>
      </c>
      <c r="AU617" s="23" t="s">
        <v>80</v>
      </c>
      <c r="AY617" s="23" t="s">
        <v>150</v>
      </c>
      <c r="BE617" s="231">
        <f>IF(N617="základní",J617,0)</f>
        <v>0</v>
      </c>
      <c r="BF617" s="231">
        <f>IF(N617="snížená",J617,0)</f>
        <v>0</v>
      </c>
      <c r="BG617" s="231">
        <f>IF(N617="zákl. přenesená",J617,0)</f>
        <v>0</v>
      </c>
      <c r="BH617" s="231">
        <f>IF(N617="sníž. přenesená",J617,0)</f>
        <v>0</v>
      </c>
      <c r="BI617" s="231">
        <f>IF(N617="nulová",J617,0)</f>
        <v>0</v>
      </c>
      <c r="BJ617" s="23" t="s">
        <v>80</v>
      </c>
      <c r="BK617" s="231">
        <f>ROUND(I617*H617,2)</f>
        <v>0</v>
      </c>
      <c r="BL617" s="23" t="s">
        <v>157</v>
      </c>
      <c r="BM617" s="23" t="s">
        <v>1119</v>
      </c>
    </row>
    <row r="618" s="1" customFormat="1" ht="6.96" customHeight="1">
      <c r="B618" s="66"/>
      <c r="C618" s="67"/>
      <c r="D618" s="67"/>
      <c r="E618" s="67"/>
      <c r="F618" s="67"/>
      <c r="G618" s="67"/>
      <c r="H618" s="67"/>
      <c r="I618" s="165"/>
      <c r="J618" s="67"/>
      <c r="K618" s="67"/>
      <c r="L618" s="71"/>
    </row>
  </sheetData>
  <sheetProtection sheet="1" autoFilter="0" formatColumns="0" formatRows="0" objects="1" scenarios="1" spinCount="100000" saltValue="TBUpO8DyR96R++AIOuijco/Umj94XUx8rEUMJ2hy9sZXrFQ9gMqRuY/3ommSDf26psyhogn67vlQDjeASOhTJw==" hashValue="kW25KSkUDquCipkOQjAKFBAhfKqcxERRvqZsbgw6ScFfvdfHx3LhcdXsChfI6s+RmGrNAPo22+l7WfZ9naVbUA==" algorithmName="SHA-512" password="CC35"/>
  <autoFilter ref="C98:K617"/>
  <mergeCells count="10">
    <mergeCell ref="E7:H7"/>
    <mergeCell ref="E9:H9"/>
    <mergeCell ref="E24:H24"/>
    <mergeCell ref="E45:H45"/>
    <mergeCell ref="E47:H47"/>
    <mergeCell ref="J51:J52"/>
    <mergeCell ref="E89:H89"/>
    <mergeCell ref="E91:H91"/>
    <mergeCell ref="G1:H1"/>
    <mergeCell ref="L2:V2"/>
  </mergeCells>
  <hyperlinks>
    <hyperlink ref="F1:G1" location="C2" display="1) Krycí list soupisu"/>
    <hyperlink ref="G1:H1" location="C54" display="2) Rekapitulace"/>
    <hyperlink ref="J1" location="C9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85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1120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ROUND(J88,2)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ROUND(SUM(BE88:BE210), 2)</f>
        <v>0</v>
      </c>
      <c r="G30" s="46"/>
      <c r="H30" s="46"/>
      <c r="I30" s="157">
        <v>0.20999999999999999</v>
      </c>
      <c r="J30" s="156">
        <f>ROUND(ROUND((SUM(BE88:BE210)),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ROUND(SUM(BF88:BF210), 2)</f>
        <v>0</v>
      </c>
      <c r="G31" s="46"/>
      <c r="H31" s="46"/>
      <c r="I31" s="157">
        <v>0.14999999999999999</v>
      </c>
      <c r="J31" s="156">
        <f>ROUND(ROUND((SUM(BF88:BF210)),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ROUND(SUM(BG88:BG210),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ROUND(SUM(BH88:BH210),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ROUND(SUM(BI88:BI210),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18_082_0200 - ZTI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J88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111</v>
      </c>
      <c r="E57" s="179"/>
      <c r="F57" s="179"/>
      <c r="G57" s="179"/>
      <c r="H57" s="179"/>
      <c r="I57" s="180"/>
      <c r="J57" s="181">
        <f>J89</f>
        <v>0</v>
      </c>
      <c r="K57" s="182"/>
    </row>
    <row r="58" s="8" customFormat="1" ht="19.92" customHeight="1">
      <c r="B58" s="183"/>
      <c r="C58" s="184"/>
      <c r="D58" s="185" t="s">
        <v>112</v>
      </c>
      <c r="E58" s="186"/>
      <c r="F58" s="186"/>
      <c r="G58" s="186"/>
      <c r="H58" s="186"/>
      <c r="I58" s="187"/>
      <c r="J58" s="188">
        <f>J90</f>
        <v>0</v>
      </c>
      <c r="K58" s="189"/>
    </row>
    <row r="59" s="8" customFormat="1" ht="19.92" customHeight="1">
      <c r="B59" s="183"/>
      <c r="C59" s="184"/>
      <c r="D59" s="185" t="s">
        <v>115</v>
      </c>
      <c r="E59" s="186"/>
      <c r="F59" s="186"/>
      <c r="G59" s="186"/>
      <c r="H59" s="186"/>
      <c r="I59" s="187"/>
      <c r="J59" s="188">
        <f>J135</f>
        <v>0</v>
      </c>
      <c r="K59" s="189"/>
    </row>
    <row r="60" s="8" customFormat="1" ht="19.92" customHeight="1">
      <c r="B60" s="183"/>
      <c r="C60" s="184"/>
      <c r="D60" s="185" t="s">
        <v>1121</v>
      </c>
      <c r="E60" s="186"/>
      <c r="F60" s="186"/>
      <c r="G60" s="186"/>
      <c r="H60" s="186"/>
      <c r="I60" s="187"/>
      <c r="J60" s="188">
        <f>J139</f>
        <v>0</v>
      </c>
      <c r="K60" s="189"/>
    </row>
    <row r="61" s="8" customFormat="1" ht="19.92" customHeight="1">
      <c r="B61" s="183"/>
      <c r="C61" s="184"/>
      <c r="D61" s="185" t="s">
        <v>118</v>
      </c>
      <c r="E61" s="186"/>
      <c r="F61" s="186"/>
      <c r="G61" s="186"/>
      <c r="H61" s="186"/>
      <c r="I61" s="187"/>
      <c r="J61" s="188">
        <f>J150</f>
        <v>0</v>
      </c>
      <c r="K61" s="189"/>
    </row>
    <row r="62" s="8" customFormat="1" ht="19.92" customHeight="1">
      <c r="B62" s="183"/>
      <c r="C62" s="184"/>
      <c r="D62" s="185" t="s">
        <v>120</v>
      </c>
      <c r="E62" s="186"/>
      <c r="F62" s="186"/>
      <c r="G62" s="186"/>
      <c r="H62" s="186"/>
      <c r="I62" s="187"/>
      <c r="J62" s="188">
        <f>J152</f>
        <v>0</v>
      </c>
      <c r="K62" s="189"/>
    </row>
    <row r="63" s="7" customFormat="1" ht="24.96" customHeight="1">
      <c r="B63" s="176"/>
      <c r="C63" s="177"/>
      <c r="D63" s="178" t="s">
        <v>121</v>
      </c>
      <c r="E63" s="179"/>
      <c r="F63" s="179"/>
      <c r="G63" s="179"/>
      <c r="H63" s="179"/>
      <c r="I63" s="180"/>
      <c r="J63" s="181">
        <f>J154</f>
        <v>0</v>
      </c>
      <c r="K63" s="182"/>
    </row>
    <row r="64" s="8" customFormat="1" ht="19.92" customHeight="1">
      <c r="B64" s="183"/>
      <c r="C64" s="184"/>
      <c r="D64" s="185" t="s">
        <v>124</v>
      </c>
      <c r="E64" s="186"/>
      <c r="F64" s="186"/>
      <c r="G64" s="186"/>
      <c r="H64" s="186"/>
      <c r="I64" s="187"/>
      <c r="J64" s="188">
        <f>J155</f>
        <v>0</v>
      </c>
      <c r="K64" s="189"/>
    </row>
    <row r="65" s="8" customFormat="1" ht="19.92" customHeight="1">
      <c r="B65" s="183"/>
      <c r="C65" s="184"/>
      <c r="D65" s="185" t="s">
        <v>1122</v>
      </c>
      <c r="E65" s="186"/>
      <c r="F65" s="186"/>
      <c r="G65" s="186"/>
      <c r="H65" s="186"/>
      <c r="I65" s="187"/>
      <c r="J65" s="188">
        <f>J177</f>
        <v>0</v>
      </c>
      <c r="K65" s="189"/>
    </row>
    <row r="66" s="8" customFormat="1" ht="19.92" customHeight="1">
      <c r="B66" s="183"/>
      <c r="C66" s="184"/>
      <c r="D66" s="185" t="s">
        <v>1123</v>
      </c>
      <c r="E66" s="186"/>
      <c r="F66" s="186"/>
      <c r="G66" s="186"/>
      <c r="H66" s="186"/>
      <c r="I66" s="187"/>
      <c r="J66" s="188">
        <f>J198</f>
        <v>0</v>
      </c>
      <c r="K66" s="189"/>
    </row>
    <row r="67" s="8" customFormat="1" ht="19.92" customHeight="1">
      <c r="B67" s="183"/>
      <c r="C67" s="184"/>
      <c r="D67" s="185" t="s">
        <v>1124</v>
      </c>
      <c r="E67" s="186"/>
      <c r="F67" s="186"/>
      <c r="G67" s="186"/>
      <c r="H67" s="186"/>
      <c r="I67" s="187"/>
      <c r="J67" s="188">
        <f>J205</f>
        <v>0</v>
      </c>
      <c r="K67" s="189"/>
    </row>
    <row r="68" s="7" customFormat="1" ht="24.96" customHeight="1">
      <c r="B68" s="176"/>
      <c r="C68" s="177"/>
      <c r="D68" s="178" t="s">
        <v>133</v>
      </c>
      <c r="E68" s="179"/>
      <c r="F68" s="179"/>
      <c r="G68" s="179"/>
      <c r="H68" s="179"/>
      <c r="I68" s="180"/>
      <c r="J68" s="181">
        <f>J208</f>
        <v>0</v>
      </c>
      <c r="K68" s="182"/>
    </row>
    <row r="69" s="1" customFormat="1" ht="21.84" customHeight="1">
      <c r="B69" s="45"/>
      <c r="C69" s="46"/>
      <c r="D69" s="46"/>
      <c r="E69" s="46"/>
      <c r="F69" s="46"/>
      <c r="G69" s="46"/>
      <c r="H69" s="46"/>
      <c r="I69" s="143"/>
      <c r="J69" s="46"/>
      <c r="K69" s="50"/>
    </row>
    <row r="70" s="1" customFormat="1" ht="6.96" customHeight="1">
      <c r="B70" s="66"/>
      <c r="C70" s="67"/>
      <c r="D70" s="67"/>
      <c r="E70" s="67"/>
      <c r="F70" s="67"/>
      <c r="G70" s="67"/>
      <c r="H70" s="67"/>
      <c r="I70" s="165"/>
      <c r="J70" s="67"/>
      <c r="K70" s="68"/>
    </row>
    <row r="74" s="1" customFormat="1" ht="6.96" customHeight="1">
      <c r="B74" s="69"/>
      <c r="C74" s="70"/>
      <c r="D74" s="70"/>
      <c r="E74" s="70"/>
      <c r="F74" s="70"/>
      <c r="G74" s="70"/>
      <c r="H74" s="70"/>
      <c r="I74" s="168"/>
      <c r="J74" s="70"/>
      <c r="K74" s="70"/>
      <c r="L74" s="71"/>
    </row>
    <row r="75" s="1" customFormat="1" ht="36.96" customHeight="1">
      <c r="B75" s="45"/>
      <c r="C75" s="72" t="s">
        <v>134</v>
      </c>
      <c r="D75" s="73"/>
      <c r="E75" s="73"/>
      <c r="F75" s="73"/>
      <c r="G75" s="73"/>
      <c r="H75" s="73"/>
      <c r="I75" s="190"/>
      <c r="J75" s="73"/>
      <c r="K75" s="73"/>
      <c r="L75" s="71"/>
    </row>
    <row r="76" s="1" customFormat="1" ht="6.96" customHeight="1">
      <c r="B76" s="45"/>
      <c r="C76" s="73"/>
      <c r="D76" s="73"/>
      <c r="E76" s="73"/>
      <c r="F76" s="73"/>
      <c r="G76" s="73"/>
      <c r="H76" s="73"/>
      <c r="I76" s="190"/>
      <c r="J76" s="73"/>
      <c r="K76" s="73"/>
      <c r="L76" s="71"/>
    </row>
    <row r="77" s="1" customFormat="1" ht="14.4" customHeight="1">
      <c r="B77" s="45"/>
      <c r="C77" s="75" t="s">
        <v>18</v>
      </c>
      <c r="D77" s="73"/>
      <c r="E77" s="73"/>
      <c r="F77" s="73"/>
      <c r="G77" s="73"/>
      <c r="H77" s="73"/>
      <c r="I77" s="190"/>
      <c r="J77" s="73"/>
      <c r="K77" s="73"/>
      <c r="L77" s="71"/>
    </row>
    <row r="78" s="1" customFormat="1" ht="16.5" customHeight="1">
      <c r="B78" s="45"/>
      <c r="C78" s="73"/>
      <c r="D78" s="73"/>
      <c r="E78" s="191" t="str">
        <f>E7</f>
        <v>Garáž, dílna obce Všelibice p.p.č. 831/5, k.ú. Všelibice</v>
      </c>
      <c r="F78" s="75"/>
      <c r="G78" s="75"/>
      <c r="H78" s="75"/>
      <c r="I78" s="190"/>
      <c r="J78" s="73"/>
      <c r="K78" s="73"/>
      <c r="L78" s="71"/>
    </row>
    <row r="79" s="1" customFormat="1" ht="14.4" customHeight="1">
      <c r="B79" s="45"/>
      <c r="C79" s="75" t="s">
        <v>104</v>
      </c>
      <c r="D79" s="73"/>
      <c r="E79" s="73"/>
      <c r="F79" s="73"/>
      <c r="G79" s="73"/>
      <c r="H79" s="73"/>
      <c r="I79" s="190"/>
      <c r="J79" s="73"/>
      <c r="K79" s="73"/>
      <c r="L79" s="71"/>
    </row>
    <row r="80" s="1" customFormat="1" ht="17.25" customHeight="1">
      <c r="B80" s="45"/>
      <c r="C80" s="73"/>
      <c r="D80" s="73"/>
      <c r="E80" s="81" t="str">
        <f>E9</f>
        <v>18_082_0200 - ZTI</v>
      </c>
      <c r="F80" s="73"/>
      <c r="G80" s="73"/>
      <c r="H80" s="73"/>
      <c r="I80" s="190"/>
      <c r="J80" s="73"/>
      <c r="K80" s="73"/>
      <c r="L80" s="71"/>
    </row>
    <row r="81" s="1" customFormat="1" ht="6.96" customHeight="1">
      <c r="B81" s="45"/>
      <c r="C81" s="73"/>
      <c r="D81" s="73"/>
      <c r="E81" s="73"/>
      <c r="F81" s="73"/>
      <c r="G81" s="73"/>
      <c r="H81" s="73"/>
      <c r="I81" s="190"/>
      <c r="J81" s="73"/>
      <c r="K81" s="73"/>
      <c r="L81" s="71"/>
    </row>
    <row r="82" s="1" customFormat="1" ht="18" customHeight="1">
      <c r="B82" s="45"/>
      <c r="C82" s="75" t="s">
        <v>23</v>
      </c>
      <c r="D82" s="73"/>
      <c r="E82" s="73"/>
      <c r="F82" s="192" t="str">
        <f>F12</f>
        <v>p.p.č. 831/5, k.ú. Všelibice</v>
      </c>
      <c r="G82" s="73"/>
      <c r="H82" s="73"/>
      <c r="I82" s="193" t="s">
        <v>25</v>
      </c>
      <c r="J82" s="84" t="str">
        <f>IF(J12="","",J12)</f>
        <v>12. 2. 2019</v>
      </c>
      <c r="K82" s="73"/>
      <c r="L82" s="71"/>
    </row>
    <row r="83" s="1" customFormat="1" ht="6.96" customHeight="1">
      <c r="B83" s="45"/>
      <c r="C83" s="73"/>
      <c r="D83" s="73"/>
      <c r="E83" s="73"/>
      <c r="F83" s="73"/>
      <c r="G83" s="73"/>
      <c r="H83" s="73"/>
      <c r="I83" s="190"/>
      <c r="J83" s="73"/>
      <c r="K83" s="73"/>
      <c r="L83" s="71"/>
    </row>
    <row r="84" s="1" customFormat="1">
      <c r="B84" s="45"/>
      <c r="C84" s="75" t="s">
        <v>27</v>
      </c>
      <c r="D84" s="73"/>
      <c r="E84" s="73"/>
      <c r="F84" s="192" t="str">
        <f>E15</f>
        <v>Obec Všelibice</v>
      </c>
      <c r="G84" s="73"/>
      <c r="H84" s="73"/>
      <c r="I84" s="193" t="s">
        <v>33</v>
      </c>
      <c r="J84" s="192" t="str">
        <f>E21</f>
        <v>Ing.R.Hladký</v>
      </c>
      <c r="K84" s="73"/>
      <c r="L84" s="71"/>
    </row>
    <row r="85" s="1" customFormat="1" ht="14.4" customHeight="1">
      <c r="B85" s="45"/>
      <c r="C85" s="75" t="s">
        <v>31</v>
      </c>
      <c r="D85" s="73"/>
      <c r="E85" s="73"/>
      <c r="F85" s="192" t="str">
        <f>IF(E18="","",E18)</f>
        <v/>
      </c>
      <c r="G85" s="73"/>
      <c r="H85" s="73"/>
      <c r="I85" s="190"/>
      <c r="J85" s="73"/>
      <c r="K85" s="73"/>
      <c r="L85" s="71"/>
    </row>
    <row r="86" s="1" customFormat="1" ht="10.32" customHeight="1">
      <c r="B86" s="45"/>
      <c r="C86" s="73"/>
      <c r="D86" s="73"/>
      <c r="E86" s="73"/>
      <c r="F86" s="73"/>
      <c r="G86" s="73"/>
      <c r="H86" s="73"/>
      <c r="I86" s="190"/>
      <c r="J86" s="73"/>
      <c r="K86" s="73"/>
      <c r="L86" s="71"/>
    </row>
    <row r="87" s="9" customFormat="1" ht="29.28" customHeight="1">
      <c r="B87" s="194"/>
      <c r="C87" s="195" t="s">
        <v>135</v>
      </c>
      <c r="D87" s="196" t="s">
        <v>57</v>
      </c>
      <c r="E87" s="196" t="s">
        <v>53</v>
      </c>
      <c r="F87" s="196" t="s">
        <v>136</v>
      </c>
      <c r="G87" s="196" t="s">
        <v>137</v>
      </c>
      <c r="H87" s="196" t="s">
        <v>138</v>
      </c>
      <c r="I87" s="197" t="s">
        <v>139</v>
      </c>
      <c r="J87" s="196" t="s">
        <v>108</v>
      </c>
      <c r="K87" s="198" t="s">
        <v>140</v>
      </c>
      <c r="L87" s="199"/>
      <c r="M87" s="101" t="s">
        <v>141</v>
      </c>
      <c r="N87" s="102" t="s">
        <v>42</v>
      </c>
      <c r="O87" s="102" t="s">
        <v>142</v>
      </c>
      <c r="P87" s="102" t="s">
        <v>143</v>
      </c>
      <c r="Q87" s="102" t="s">
        <v>144</v>
      </c>
      <c r="R87" s="102" t="s">
        <v>145</v>
      </c>
      <c r="S87" s="102" t="s">
        <v>146</v>
      </c>
      <c r="T87" s="103" t="s">
        <v>147</v>
      </c>
    </row>
    <row r="88" s="1" customFormat="1" ht="29.28" customHeight="1">
      <c r="B88" s="45"/>
      <c r="C88" s="107" t="s">
        <v>109</v>
      </c>
      <c r="D88" s="73"/>
      <c r="E88" s="73"/>
      <c r="F88" s="73"/>
      <c r="G88" s="73"/>
      <c r="H88" s="73"/>
      <c r="I88" s="190"/>
      <c r="J88" s="200">
        <f>BK88</f>
        <v>0</v>
      </c>
      <c r="K88" s="73"/>
      <c r="L88" s="71"/>
      <c r="M88" s="104"/>
      <c r="N88" s="105"/>
      <c r="O88" s="105"/>
      <c r="P88" s="201">
        <f>P89+P154+P208</f>
        <v>0</v>
      </c>
      <c r="Q88" s="105"/>
      <c r="R88" s="201">
        <f>R89+R154+R208</f>
        <v>22.105929460000002</v>
      </c>
      <c r="S88" s="105"/>
      <c r="T88" s="202">
        <f>T89+T154+T208</f>
        <v>0</v>
      </c>
      <c r="AT88" s="23" t="s">
        <v>71</v>
      </c>
      <c r="AU88" s="23" t="s">
        <v>110</v>
      </c>
      <c r="BK88" s="203">
        <f>BK89+BK154+BK208</f>
        <v>0</v>
      </c>
    </row>
    <row r="89" s="10" customFormat="1" ht="37.44" customHeight="1">
      <c r="B89" s="204"/>
      <c r="C89" s="205"/>
      <c r="D89" s="206" t="s">
        <v>71</v>
      </c>
      <c r="E89" s="207" t="s">
        <v>148</v>
      </c>
      <c r="F89" s="207" t="s">
        <v>149</v>
      </c>
      <c r="G89" s="205"/>
      <c r="H89" s="205"/>
      <c r="I89" s="208"/>
      <c r="J89" s="209">
        <f>BK89</f>
        <v>0</v>
      </c>
      <c r="K89" s="205"/>
      <c r="L89" s="210"/>
      <c r="M89" s="211"/>
      <c r="N89" s="212"/>
      <c r="O89" s="212"/>
      <c r="P89" s="213">
        <f>P90+P135+P139+P150+P152</f>
        <v>0</v>
      </c>
      <c r="Q89" s="212"/>
      <c r="R89" s="213">
        <f>R90+R135+R139+R150+R152</f>
        <v>22.014833460000002</v>
      </c>
      <c r="S89" s="212"/>
      <c r="T89" s="214">
        <f>T90+T135+T139+T150+T152</f>
        <v>0</v>
      </c>
      <c r="AR89" s="215" t="s">
        <v>80</v>
      </c>
      <c r="AT89" s="216" t="s">
        <v>71</v>
      </c>
      <c r="AU89" s="216" t="s">
        <v>72</v>
      </c>
      <c r="AY89" s="215" t="s">
        <v>150</v>
      </c>
      <c r="BK89" s="217">
        <f>BK90+BK135+BK139+BK150+BK152</f>
        <v>0</v>
      </c>
    </row>
    <row r="90" s="10" customFormat="1" ht="19.92" customHeight="1">
      <c r="B90" s="204"/>
      <c r="C90" s="205"/>
      <c r="D90" s="206" t="s">
        <v>71</v>
      </c>
      <c r="E90" s="218" t="s">
        <v>80</v>
      </c>
      <c r="F90" s="218" t="s">
        <v>151</v>
      </c>
      <c r="G90" s="205"/>
      <c r="H90" s="205"/>
      <c r="I90" s="208"/>
      <c r="J90" s="219">
        <f>BK90</f>
        <v>0</v>
      </c>
      <c r="K90" s="205"/>
      <c r="L90" s="210"/>
      <c r="M90" s="211"/>
      <c r="N90" s="212"/>
      <c r="O90" s="212"/>
      <c r="P90" s="213">
        <f>SUM(P91:P134)</f>
        <v>0</v>
      </c>
      <c r="Q90" s="212"/>
      <c r="R90" s="213">
        <f>SUM(R91:R134)</f>
        <v>20.224536000000001</v>
      </c>
      <c r="S90" s="212"/>
      <c r="T90" s="214">
        <f>SUM(T91:T134)</f>
        <v>0</v>
      </c>
      <c r="AR90" s="215" t="s">
        <v>80</v>
      </c>
      <c r="AT90" s="216" t="s">
        <v>71</v>
      </c>
      <c r="AU90" s="216" t="s">
        <v>80</v>
      </c>
      <c r="AY90" s="215" t="s">
        <v>150</v>
      </c>
      <c r="BK90" s="217">
        <f>SUM(BK91:BK134)</f>
        <v>0</v>
      </c>
    </row>
    <row r="91" s="1" customFormat="1" ht="25.5" customHeight="1">
      <c r="B91" s="45"/>
      <c r="C91" s="220" t="s">
        <v>80</v>
      </c>
      <c r="D91" s="220" t="s">
        <v>152</v>
      </c>
      <c r="E91" s="221" t="s">
        <v>1125</v>
      </c>
      <c r="F91" s="222" t="s">
        <v>1126</v>
      </c>
      <c r="G91" s="223" t="s">
        <v>170</v>
      </c>
      <c r="H91" s="224">
        <v>7.2910000000000004</v>
      </c>
      <c r="I91" s="225"/>
      <c r="J91" s="226">
        <f>ROUND(I91*H91,2)</f>
        <v>0</v>
      </c>
      <c r="K91" s="222" t="s">
        <v>156</v>
      </c>
      <c r="L91" s="71"/>
      <c r="M91" s="227" t="s">
        <v>21</v>
      </c>
      <c r="N91" s="228" t="s">
        <v>43</v>
      </c>
      <c r="O91" s="46"/>
      <c r="P91" s="229">
        <f>O91*H91</f>
        <v>0</v>
      </c>
      <c r="Q91" s="229">
        <v>0</v>
      </c>
      <c r="R91" s="229">
        <f>Q91*H91</f>
        <v>0</v>
      </c>
      <c r="S91" s="229">
        <v>0</v>
      </c>
      <c r="T91" s="230">
        <f>S91*H91</f>
        <v>0</v>
      </c>
      <c r="AR91" s="23" t="s">
        <v>157</v>
      </c>
      <c r="AT91" s="23" t="s">
        <v>152</v>
      </c>
      <c r="AU91" s="23" t="s">
        <v>82</v>
      </c>
      <c r="AY91" s="23" t="s">
        <v>150</v>
      </c>
      <c r="BE91" s="231">
        <f>IF(N91="základní",J91,0)</f>
        <v>0</v>
      </c>
      <c r="BF91" s="231">
        <f>IF(N91="snížená",J91,0)</f>
        <v>0</v>
      </c>
      <c r="BG91" s="231">
        <f>IF(N91="zákl. přenesená",J91,0)</f>
        <v>0</v>
      </c>
      <c r="BH91" s="231">
        <f>IF(N91="sníž. přenesená",J91,0)</f>
        <v>0</v>
      </c>
      <c r="BI91" s="231">
        <f>IF(N91="nulová",J91,0)</f>
        <v>0</v>
      </c>
      <c r="BJ91" s="23" t="s">
        <v>80</v>
      </c>
      <c r="BK91" s="231">
        <f>ROUND(I91*H91,2)</f>
        <v>0</v>
      </c>
      <c r="BL91" s="23" t="s">
        <v>157</v>
      </c>
      <c r="BM91" s="23" t="s">
        <v>1127</v>
      </c>
    </row>
    <row r="92" s="12" customFormat="1">
      <c r="B92" s="244"/>
      <c r="C92" s="245"/>
      <c r="D92" s="234" t="s">
        <v>159</v>
      </c>
      <c r="E92" s="246" t="s">
        <v>21</v>
      </c>
      <c r="F92" s="247" t="s">
        <v>1128</v>
      </c>
      <c r="G92" s="245"/>
      <c r="H92" s="246" t="s">
        <v>21</v>
      </c>
      <c r="I92" s="248"/>
      <c r="J92" s="245"/>
      <c r="K92" s="245"/>
      <c r="L92" s="249"/>
      <c r="M92" s="250"/>
      <c r="N92" s="251"/>
      <c r="O92" s="251"/>
      <c r="P92" s="251"/>
      <c r="Q92" s="251"/>
      <c r="R92" s="251"/>
      <c r="S92" s="251"/>
      <c r="T92" s="252"/>
      <c r="AT92" s="253" t="s">
        <v>159</v>
      </c>
      <c r="AU92" s="253" t="s">
        <v>82</v>
      </c>
      <c r="AV92" s="12" t="s">
        <v>80</v>
      </c>
      <c r="AW92" s="12" t="s">
        <v>35</v>
      </c>
      <c r="AX92" s="12" t="s">
        <v>72</v>
      </c>
      <c r="AY92" s="253" t="s">
        <v>150</v>
      </c>
    </row>
    <row r="93" s="12" customFormat="1">
      <c r="B93" s="244"/>
      <c r="C93" s="245"/>
      <c r="D93" s="234" t="s">
        <v>159</v>
      </c>
      <c r="E93" s="246" t="s">
        <v>21</v>
      </c>
      <c r="F93" s="247" t="s">
        <v>1129</v>
      </c>
      <c r="G93" s="245"/>
      <c r="H93" s="246" t="s">
        <v>21</v>
      </c>
      <c r="I93" s="248"/>
      <c r="J93" s="245"/>
      <c r="K93" s="245"/>
      <c r="L93" s="249"/>
      <c r="M93" s="250"/>
      <c r="N93" s="251"/>
      <c r="O93" s="251"/>
      <c r="P93" s="251"/>
      <c r="Q93" s="251"/>
      <c r="R93" s="251"/>
      <c r="S93" s="251"/>
      <c r="T93" s="252"/>
      <c r="AT93" s="253" t="s">
        <v>159</v>
      </c>
      <c r="AU93" s="253" t="s">
        <v>82</v>
      </c>
      <c r="AV93" s="12" t="s">
        <v>80</v>
      </c>
      <c r="AW93" s="12" t="s">
        <v>35</v>
      </c>
      <c r="AX93" s="12" t="s">
        <v>72</v>
      </c>
      <c r="AY93" s="253" t="s">
        <v>150</v>
      </c>
    </row>
    <row r="94" s="11" customFormat="1">
      <c r="B94" s="232"/>
      <c r="C94" s="233"/>
      <c r="D94" s="234" t="s">
        <v>159</v>
      </c>
      <c r="E94" s="235" t="s">
        <v>21</v>
      </c>
      <c r="F94" s="236" t="s">
        <v>1130</v>
      </c>
      <c r="G94" s="233"/>
      <c r="H94" s="237">
        <v>6.1200000000000001</v>
      </c>
      <c r="I94" s="238"/>
      <c r="J94" s="233"/>
      <c r="K94" s="233"/>
      <c r="L94" s="239"/>
      <c r="M94" s="240"/>
      <c r="N94" s="241"/>
      <c r="O94" s="241"/>
      <c r="P94" s="241"/>
      <c r="Q94" s="241"/>
      <c r="R94" s="241"/>
      <c r="S94" s="241"/>
      <c r="T94" s="242"/>
      <c r="AT94" s="243" t="s">
        <v>159</v>
      </c>
      <c r="AU94" s="243" t="s">
        <v>82</v>
      </c>
      <c r="AV94" s="11" t="s">
        <v>82</v>
      </c>
      <c r="AW94" s="11" t="s">
        <v>35</v>
      </c>
      <c r="AX94" s="11" t="s">
        <v>72</v>
      </c>
      <c r="AY94" s="243" t="s">
        <v>150</v>
      </c>
    </row>
    <row r="95" s="11" customFormat="1">
      <c r="B95" s="232"/>
      <c r="C95" s="233"/>
      <c r="D95" s="234" t="s">
        <v>159</v>
      </c>
      <c r="E95" s="235" t="s">
        <v>21</v>
      </c>
      <c r="F95" s="236" t="s">
        <v>1131</v>
      </c>
      <c r="G95" s="233"/>
      <c r="H95" s="237">
        <v>3.1709999999999998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AT95" s="243" t="s">
        <v>159</v>
      </c>
      <c r="AU95" s="243" t="s">
        <v>82</v>
      </c>
      <c r="AV95" s="11" t="s">
        <v>82</v>
      </c>
      <c r="AW95" s="11" t="s">
        <v>35</v>
      </c>
      <c r="AX95" s="11" t="s">
        <v>72</v>
      </c>
      <c r="AY95" s="243" t="s">
        <v>150</v>
      </c>
    </row>
    <row r="96" s="11" customFormat="1">
      <c r="B96" s="232"/>
      <c r="C96" s="233"/>
      <c r="D96" s="234" t="s">
        <v>159</v>
      </c>
      <c r="E96" s="235" t="s">
        <v>21</v>
      </c>
      <c r="F96" s="236" t="s">
        <v>1132</v>
      </c>
      <c r="G96" s="233"/>
      <c r="H96" s="237">
        <v>-2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AT96" s="243" t="s">
        <v>159</v>
      </c>
      <c r="AU96" s="243" t="s">
        <v>82</v>
      </c>
      <c r="AV96" s="11" t="s">
        <v>82</v>
      </c>
      <c r="AW96" s="11" t="s">
        <v>35</v>
      </c>
      <c r="AX96" s="11" t="s">
        <v>72</v>
      </c>
      <c r="AY96" s="243" t="s">
        <v>150</v>
      </c>
    </row>
    <row r="97" s="13" customFormat="1">
      <c r="B97" s="254"/>
      <c r="C97" s="255"/>
      <c r="D97" s="234" t="s">
        <v>159</v>
      </c>
      <c r="E97" s="256" t="s">
        <v>21</v>
      </c>
      <c r="F97" s="257" t="s">
        <v>180</v>
      </c>
      <c r="G97" s="255"/>
      <c r="H97" s="258">
        <v>7.2910000000000004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AT97" s="264" t="s">
        <v>159</v>
      </c>
      <c r="AU97" s="264" t="s">
        <v>82</v>
      </c>
      <c r="AV97" s="13" t="s">
        <v>164</v>
      </c>
      <c r="AW97" s="13" t="s">
        <v>35</v>
      </c>
      <c r="AX97" s="13" t="s">
        <v>80</v>
      </c>
      <c r="AY97" s="264" t="s">
        <v>150</v>
      </c>
    </row>
    <row r="98" s="1" customFormat="1" ht="38.25" customHeight="1">
      <c r="B98" s="45"/>
      <c r="C98" s="220" t="s">
        <v>82</v>
      </c>
      <c r="D98" s="220" t="s">
        <v>152</v>
      </c>
      <c r="E98" s="221" t="s">
        <v>191</v>
      </c>
      <c r="F98" s="222" t="s">
        <v>192</v>
      </c>
      <c r="G98" s="223" t="s">
        <v>170</v>
      </c>
      <c r="H98" s="224">
        <v>7.2910000000000004</v>
      </c>
      <c r="I98" s="225"/>
      <c r="J98" s="226">
        <f>ROUND(I98*H98,2)</f>
        <v>0</v>
      </c>
      <c r="K98" s="222" t="s">
        <v>156</v>
      </c>
      <c r="L98" s="71"/>
      <c r="M98" s="227" t="s">
        <v>21</v>
      </c>
      <c r="N98" s="228" t="s">
        <v>43</v>
      </c>
      <c r="O98" s="46"/>
      <c r="P98" s="229">
        <f>O98*H98</f>
        <v>0</v>
      </c>
      <c r="Q98" s="229">
        <v>0</v>
      </c>
      <c r="R98" s="229">
        <f>Q98*H98</f>
        <v>0</v>
      </c>
      <c r="S98" s="229">
        <v>0</v>
      </c>
      <c r="T98" s="230">
        <f>S98*H98</f>
        <v>0</v>
      </c>
      <c r="AR98" s="23" t="s">
        <v>157</v>
      </c>
      <c r="AT98" s="23" t="s">
        <v>152</v>
      </c>
      <c r="AU98" s="23" t="s">
        <v>82</v>
      </c>
      <c r="AY98" s="23" t="s">
        <v>150</v>
      </c>
      <c r="BE98" s="231">
        <f>IF(N98="základní",J98,0)</f>
        <v>0</v>
      </c>
      <c r="BF98" s="231">
        <f>IF(N98="snížená",J98,0)</f>
        <v>0</v>
      </c>
      <c r="BG98" s="231">
        <f>IF(N98="zákl. přenesená",J98,0)</f>
        <v>0</v>
      </c>
      <c r="BH98" s="231">
        <f>IF(N98="sníž. přenesená",J98,0)</f>
        <v>0</v>
      </c>
      <c r="BI98" s="231">
        <f>IF(N98="nulová",J98,0)</f>
        <v>0</v>
      </c>
      <c r="BJ98" s="23" t="s">
        <v>80</v>
      </c>
      <c r="BK98" s="231">
        <f>ROUND(I98*H98,2)</f>
        <v>0</v>
      </c>
      <c r="BL98" s="23" t="s">
        <v>157</v>
      </c>
      <c r="BM98" s="23" t="s">
        <v>1133</v>
      </c>
    </row>
    <row r="99" s="1" customFormat="1" ht="38.25" customHeight="1">
      <c r="B99" s="45"/>
      <c r="C99" s="220" t="s">
        <v>164</v>
      </c>
      <c r="D99" s="220" t="s">
        <v>152</v>
      </c>
      <c r="E99" s="221" t="s">
        <v>1134</v>
      </c>
      <c r="F99" s="222" t="s">
        <v>1135</v>
      </c>
      <c r="G99" s="223" t="s">
        <v>170</v>
      </c>
      <c r="H99" s="224">
        <v>2</v>
      </c>
      <c r="I99" s="225"/>
      <c r="J99" s="226">
        <f>ROUND(I99*H99,2)</f>
        <v>0</v>
      </c>
      <c r="K99" s="222" t="s">
        <v>156</v>
      </c>
      <c r="L99" s="71"/>
      <c r="M99" s="227" t="s">
        <v>21</v>
      </c>
      <c r="N99" s="228" t="s">
        <v>43</v>
      </c>
      <c r="O99" s="46"/>
      <c r="P99" s="229">
        <f>O99*H99</f>
        <v>0</v>
      </c>
      <c r="Q99" s="229">
        <v>0</v>
      </c>
      <c r="R99" s="229">
        <f>Q99*H99</f>
        <v>0</v>
      </c>
      <c r="S99" s="229">
        <v>0</v>
      </c>
      <c r="T99" s="230">
        <f>S99*H99</f>
        <v>0</v>
      </c>
      <c r="AR99" s="23" t="s">
        <v>157</v>
      </c>
      <c r="AT99" s="23" t="s">
        <v>152</v>
      </c>
      <c r="AU99" s="23" t="s">
        <v>82</v>
      </c>
      <c r="AY99" s="23" t="s">
        <v>150</v>
      </c>
      <c r="BE99" s="231">
        <f>IF(N99="základní",J99,0)</f>
        <v>0</v>
      </c>
      <c r="BF99" s="231">
        <f>IF(N99="snížená",J99,0)</f>
        <v>0</v>
      </c>
      <c r="BG99" s="231">
        <f>IF(N99="zákl. přenesená",J99,0)</f>
        <v>0</v>
      </c>
      <c r="BH99" s="231">
        <f>IF(N99="sníž. přenesená",J99,0)</f>
        <v>0</v>
      </c>
      <c r="BI99" s="231">
        <f>IF(N99="nulová",J99,0)</f>
        <v>0</v>
      </c>
      <c r="BJ99" s="23" t="s">
        <v>80</v>
      </c>
      <c r="BK99" s="231">
        <f>ROUND(I99*H99,2)</f>
        <v>0</v>
      </c>
      <c r="BL99" s="23" t="s">
        <v>157</v>
      </c>
      <c r="BM99" s="23" t="s">
        <v>1136</v>
      </c>
    </row>
    <row r="100" s="11" customFormat="1">
      <c r="B100" s="232"/>
      <c r="C100" s="233"/>
      <c r="D100" s="234" t="s">
        <v>159</v>
      </c>
      <c r="E100" s="235" t="s">
        <v>21</v>
      </c>
      <c r="F100" s="236" t="s">
        <v>1137</v>
      </c>
      <c r="G100" s="233"/>
      <c r="H100" s="237">
        <v>2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AT100" s="243" t="s">
        <v>159</v>
      </c>
      <c r="AU100" s="243" t="s">
        <v>82</v>
      </c>
      <c r="AV100" s="11" t="s">
        <v>82</v>
      </c>
      <c r="AW100" s="11" t="s">
        <v>35</v>
      </c>
      <c r="AX100" s="11" t="s">
        <v>80</v>
      </c>
      <c r="AY100" s="243" t="s">
        <v>150</v>
      </c>
    </row>
    <row r="101" s="1" customFormat="1" ht="38.25" customHeight="1">
      <c r="B101" s="45"/>
      <c r="C101" s="220" t="s">
        <v>157</v>
      </c>
      <c r="D101" s="220" t="s">
        <v>152</v>
      </c>
      <c r="E101" s="221" t="s">
        <v>1138</v>
      </c>
      <c r="F101" s="222" t="s">
        <v>1139</v>
      </c>
      <c r="G101" s="223" t="s">
        <v>170</v>
      </c>
      <c r="H101" s="224">
        <v>2</v>
      </c>
      <c r="I101" s="225"/>
      <c r="J101" s="226">
        <f>ROUND(I101*H101,2)</f>
        <v>0</v>
      </c>
      <c r="K101" s="222" t="s">
        <v>156</v>
      </c>
      <c r="L101" s="71"/>
      <c r="M101" s="227" t="s">
        <v>21</v>
      </c>
      <c r="N101" s="228" t="s">
        <v>43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157</v>
      </c>
      <c r="AT101" s="23" t="s">
        <v>152</v>
      </c>
      <c r="AU101" s="23" t="s">
        <v>82</v>
      </c>
      <c r="AY101" s="23" t="s">
        <v>150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80</v>
      </c>
      <c r="BK101" s="231">
        <f>ROUND(I101*H101,2)</f>
        <v>0</v>
      </c>
      <c r="BL101" s="23" t="s">
        <v>157</v>
      </c>
      <c r="BM101" s="23" t="s">
        <v>1140</v>
      </c>
    </row>
    <row r="102" s="1" customFormat="1" ht="25.5" customHeight="1">
      <c r="B102" s="45"/>
      <c r="C102" s="220" t="s">
        <v>173</v>
      </c>
      <c r="D102" s="220" t="s">
        <v>152</v>
      </c>
      <c r="E102" s="221" t="s">
        <v>1141</v>
      </c>
      <c r="F102" s="222" t="s">
        <v>1142</v>
      </c>
      <c r="G102" s="223" t="s">
        <v>155</v>
      </c>
      <c r="H102" s="224">
        <v>5.4000000000000004</v>
      </c>
      <c r="I102" s="225"/>
      <c r="J102" s="226">
        <f>ROUND(I102*H102,2)</f>
        <v>0</v>
      </c>
      <c r="K102" s="222" t="s">
        <v>156</v>
      </c>
      <c r="L102" s="71"/>
      <c r="M102" s="227" t="s">
        <v>21</v>
      </c>
      <c r="N102" s="228" t="s">
        <v>43</v>
      </c>
      <c r="O102" s="46"/>
      <c r="P102" s="229">
        <f>O102*H102</f>
        <v>0</v>
      </c>
      <c r="Q102" s="229">
        <v>0.00084000000000000003</v>
      </c>
      <c r="R102" s="229">
        <f>Q102*H102</f>
        <v>0.0045360000000000001</v>
      </c>
      <c r="S102" s="229">
        <v>0</v>
      </c>
      <c r="T102" s="230">
        <f>S102*H102</f>
        <v>0</v>
      </c>
      <c r="AR102" s="23" t="s">
        <v>157</v>
      </c>
      <c r="AT102" s="23" t="s">
        <v>152</v>
      </c>
      <c r="AU102" s="23" t="s">
        <v>82</v>
      </c>
      <c r="AY102" s="23" t="s">
        <v>150</v>
      </c>
      <c r="BE102" s="231">
        <f>IF(N102="základní",J102,0)</f>
        <v>0</v>
      </c>
      <c r="BF102" s="231">
        <f>IF(N102="snížená",J102,0)</f>
        <v>0</v>
      </c>
      <c r="BG102" s="231">
        <f>IF(N102="zákl. přenesená",J102,0)</f>
        <v>0</v>
      </c>
      <c r="BH102" s="231">
        <f>IF(N102="sníž. přenesená",J102,0)</f>
        <v>0</v>
      </c>
      <c r="BI102" s="231">
        <f>IF(N102="nulová",J102,0)</f>
        <v>0</v>
      </c>
      <c r="BJ102" s="23" t="s">
        <v>80</v>
      </c>
      <c r="BK102" s="231">
        <f>ROUND(I102*H102,2)</f>
        <v>0</v>
      </c>
      <c r="BL102" s="23" t="s">
        <v>157</v>
      </c>
      <c r="BM102" s="23" t="s">
        <v>1143</v>
      </c>
    </row>
    <row r="103" s="12" customFormat="1">
      <c r="B103" s="244"/>
      <c r="C103" s="245"/>
      <c r="D103" s="234" t="s">
        <v>159</v>
      </c>
      <c r="E103" s="246" t="s">
        <v>21</v>
      </c>
      <c r="F103" s="247" t="s">
        <v>1128</v>
      </c>
      <c r="G103" s="245"/>
      <c r="H103" s="246" t="s">
        <v>21</v>
      </c>
      <c r="I103" s="248"/>
      <c r="J103" s="245"/>
      <c r="K103" s="245"/>
      <c r="L103" s="249"/>
      <c r="M103" s="250"/>
      <c r="N103" s="251"/>
      <c r="O103" s="251"/>
      <c r="P103" s="251"/>
      <c r="Q103" s="251"/>
      <c r="R103" s="251"/>
      <c r="S103" s="251"/>
      <c r="T103" s="252"/>
      <c r="AT103" s="253" t="s">
        <v>159</v>
      </c>
      <c r="AU103" s="253" t="s">
        <v>82</v>
      </c>
      <c r="AV103" s="12" t="s">
        <v>80</v>
      </c>
      <c r="AW103" s="12" t="s">
        <v>35</v>
      </c>
      <c r="AX103" s="12" t="s">
        <v>72</v>
      </c>
      <c r="AY103" s="253" t="s">
        <v>150</v>
      </c>
    </row>
    <row r="104" s="12" customFormat="1">
      <c r="B104" s="244"/>
      <c r="C104" s="245"/>
      <c r="D104" s="234" t="s">
        <v>159</v>
      </c>
      <c r="E104" s="246" t="s">
        <v>21</v>
      </c>
      <c r="F104" s="247" t="s">
        <v>1129</v>
      </c>
      <c r="G104" s="245"/>
      <c r="H104" s="246" t="s">
        <v>21</v>
      </c>
      <c r="I104" s="248"/>
      <c r="J104" s="245"/>
      <c r="K104" s="245"/>
      <c r="L104" s="249"/>
      <c r="M104" s="250"/>
      <c r="N104" s="251"/>
      <c r="O104" s="251"/>
      <c r="P104" s="251"/>
      <c r="Q104" s="251"/>
      <c r="R104" s="251"/>
      <c r="S104" s="251"/>
      <c r="T104" s="252"/>
      <c r="AT104" s="253" t="s">
        <v>159</v>
      </c>
      <c r="AU104" s="253" t="s">
        <v>82</v>
      </c>
      <c r="AV104" s="12" t="s">
        <v>80</v>
      </c>
      <c r="AW104" s="12" t="s">
        <v>35</v>
      </c>
      <c r="AX104" s="12" t="s">
        <v>72</v>
      </c>
      <c r="AY104" s="253" t="s">
        <v>150</v>
      </c>
    </row>
    <row r="105" s="11" customFormat="1">
      <c r="B105" s="232"/>
      <c r="C105" s="233"/>
      <c r="D105" s="234" t="s">
        <v>159</v>
      </c>
      <c r="E105" s="235" t="s">
        <v>21</v>
      </c>
      <c r="F105" s="236" t="s">
        <v>1144</v>
      </c>
      <c r="G105" s="233"/>
      <c r="H105" s="237">
        <v>5.4000000000000004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AT105" s="243" t="s">
        <v>159</v>
      </c>
      <c r="AU105" s="243" t="s">
        <v>82</v>
      </c>
      <c r="AV105" s="11" t="s">
        <v>82</v>
      </c>
      <c r="AW105" s="11" t="s">
        <v>35</v>
      </c>
      <c r="AX105" s="11" t="s">
        <v>72</v>
      </c>
      <c r="AY105" s="243" t="s">
        <v>150</v>
      </c>
    </row>
    <row r="106" s="13" customFormat="1">
      <c r="B106" s="254"/>
      <c r="C106" s="255"/>
      <c r="D106" s="234" t="s">
        <v>159</v>
      </c>
      <c r="E106" s="256" t="s">
        <v>21</v>
      </c>
      <c r="F106" s="257" t="s">
        <v>180</v>
      </c>
      <c r="G106" s="255"/>
      <c r="H106" s="258">
        <v>5.4000000000000004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AT106" s="264" t="s">
        <v>159</v>
      </c>
      <c r="AU106" s="264" t="s">
        <v>82</v>
      </c>
      <c r="AV106" s="13" t="s">
        <v>164</v>
      </c>
      <c r="AW106" s="13" t="s">
        <v>35</v>
      </c>
      <c r="AX106" s="13" t="s">
        <v>80</v>
      </c>
      <c r="AY106" s="264" t="s">
        <v>150</v>
      </c>
    </row>
    <row r="107" s="1" customFormat="1" ht="25.5" customHeight="1">
      <c r="B107" s="45"/>
      <c r="C107" s="220" t="s">
        <v>181</v>
      </c>
      <c r="D107" s="220" t="s">
        <v>152</v>
      </c>
      <c r="E107" s="221" t="s">
        <v>1145</v>
      </c>
      <c r="F107" s="222" t="s">
        <v>1146</v>
      </c>
      <c r="G107" s="223" t="s">
        <v>155</v>
      </c>
      <c r="H107" s="224">
        <v>5.4000000000000004</v>
      </c>
      <c r="I107" s="225"/>
      <c r="J107" s="226">
        <f>ROUND(I107*H107,2)</f>
        <v>0</v>
      </c>
      <c r="K107" s="222" t="s">
        <v>156</v>
      </c>
      <c r="L107" s="71"/>
      <c r="M107" s="227" t="s">
        <v>21</v>
      </c>
      <c r="N107" s="228" t="s">
        <v>43</v>
      </c>
      <c r="O107" s="4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AR107" s="23" t="s">
        <v>157</v>
      </c>
      <c r="AT107" s="23" t="s">
        <v>152</v>
      </c>
      <c r="AU107" s="23" t="s">
        <v>82</v>
      </c>
      <c r="AY107" s="23" t="s">
        <v>150</v>
      </c>
      <c r="BE107" s="231">
        <f>IF(N107="základní",J107,0)</f>
        <v>0</v>
      </c>
      <c r="BF107" s="231">
        <f>IF(N107="snížená",J107,0)</f>
        <v>0</v>
      </c>
      <c r="BG107" s="231">
        <f>IF(N107="zákl. přenesená",J107,0)</f>
        <v>0</v>
      </c>
      <c r="BH107" s="231">
        <f>IF(N107="sníž. přenesená",J107,0)</f>
        <v>0</v>
      </c>
      <c r="BI107" s="231">
        <f>IF(N107="nulová",J107,0)</f>
        <v>0</v>
      </c>
      <c r="BJ107" s="23" t="s">
        <v>80</v>
      </c>
      <c r="BK107" s="231">
        <f>ROUND(I107*H107,2)</f>
        <v>0</v>
      </c>
      <c r="BL107" s="23" t="s">
        <v>157</v>
      </c>
      <c r="BM107" s="23" t="s">
        <v>1147</v>
      </c>
    </row>
    <row r="108" s="1" customFormat="1" ht="38.25" customHeight="1">
      <c r="B108" s="45"/>
      <c r="C108" s="220" t="s">
        <v>185</v>
      </c>
      <c r="D108" s="220" t="s">
        <v>152</v>
      </c>
      <c r="E108" s="221" t="s">
        <v>1148</v>
      </c>
      <c r="F108" s="222" t="s">
        <v>1149</v>
      </c>
      <c r="G108" s="223" t="s">
        <v>170</v>
      </c>
      <c r="H108" s="224">
        <v>0.71999999999999997</v>
      </c>
      <c r="I108" s="225"/>
      <c r="J108" s="226">
        <f>ROUND(I108*H108,2)</f>
        <v>0</v>
      </c>
      <c r="K108" s="222" t="s">
        <v>156</v>
      </c>
      <c r="L108" s="71"/>
      <c r="M108" s="227" t="s">
        <v>21</v>
      </c>
      <c r="N108" s="228" t="s">
        <v>43</v>
      </c>
      <c r="O108" s="4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AR108" s="23" t="s">
        <v>157</v>
      </c>
      <c r="AT108" s="23" t="s">
        <v>152</v>
      </c>
      <c r="AU108" s="23" t="s">
        <v>82</v>
      </c>
      <c r="AY108" s="23" t="s">
        <v>150</v>
      </c>
      <c r="BE108" s="231">
        <f>IF(N108="základní",J108,0)</f>
        <v>0</v>
      </c>
      <c r="BF108" s="231">
        <f>IF(N108="snížená",J108,0)</f>
        <v>0</v>
      </c>
      <c r="BG108" s="231">
        <f>IF(N108="zákl. přenesená",J108,0)</f>
        <v>0</v>
      </c>
      <c r="BH108" s="231">
        <f>IF(N108="sníž. přenesená",J108,0)</f>
        <v>0</v>
      </c>
      <c r="BI108" s="231">
        <f>IF(N108="nulová",J108,0)</f>
        <v>0</v>
      </c>
      <c r="BJ108" s="23" t="s">
        <v>80</v>
      </c>
      <c r="BK108" s="231">
        <f>ROUND(I108*H108,2)</f>
        <v>0</v>
      </c>
      <c r="BL108" s="23" t="s">
        <v>157</v>
      </c>
      <c r="BM108" s="23" t="s">
        <v>1150</v>
      </c>
    </row>
    <row r="109" s="12" customFormat="1">
      <c r="B109" s="244"/>
      <c r="C109" s="245"/>
      <c r="D109" s="234" t="s">
        <v>159</v>
      </c>
      <c r="E109" s="246" t="s">
        <v>21</v>
      </c>
      <c r="F109" s="247" t="s">
        <v>1128</v>
      </c>
      <c r="G109" s="245"/>
      <c r="H109" s="246" t="s">
        <v>21</v>
      </c>
      <c r="I109" s="248"/>
      <c r="J109" s="245"/>
      <c r="K109" s="245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159</v>
      </c>
      <c r="AU109" s="253" t="s">
        <v>82</v>
      </c>
      <c r="AV109" s="12" t="s">
        <v>80</v>
      </c>
      <c r="AW109" s="12" t="s">
        <v>35</v>
      </c>
      <c r="AX109" s="12" t="s">
        <v>72</v>
      </c>
      <c r="AY109" s="253" t="s">
        <v>150</v>
      </c>
    </row>
    <row r="110" s="12" customFormat="1">
      <c r="B110" s="244"/>
      <c r="C110" s="245"/>
      <c r="D110" s="234" t="s">
        <v>159</v>
      </c>
      <c r="E110" s="246" t="s">
        <v>21</v>
      </c>
      <c r="F110" s="247" t="s">
        <v>1129</v>
      </c>
      <c r="G110" s="245"/>
      <c r="H110" s="246" t="s">
        <v>21</v>
      </c>
      <c r="I110" s="248"/>
      <c r="J110" s="245"/>
      <c r="K110" s="245"/>
      <c r="L110" s="249"/>
      <c r="M110" s="250"/>
      <c r="N110" s="251"/>
      <c r="O110" s="251"/>
      <c r="P110" s="251"/>
      <c r="Q110" s="251"/>
      <c r="R110" s="251"/>
      <c r="S110" s="251"/>
      <c r="T110" s="252"/>
      <c r="AT110" s="253" t="s">
        <v>159</v>
      </c>
      <c r="AU110" s="253" t="s">
        <v>82</v>
      </c>
      <c r="AV110" s="12" t="s">
        <v>80</v>
      </c>
      <c r="AW110" s="12" t="s">
        <v>35</v>
      </c>
      <c r="AX110" s="12" t="s">
        <v>72</v>
      </c>
      <c r="AY110" s="253" t="s">
        <v>150</v>
      </c>
    </row>
    <row r="111" s="11" customFormat="1">
      <c r="B111" s="232"/>
      <c r="C111" s="233"/>
      <c r="D111" s="234" t="s">
        <v>159</v>
      </c>
      <c r="E111" s="235" t="s">
        <v>21</v>
      </c>
      <c r="F111" s="236" t="s">
        <v>1151</v>
      </c>
      <c r="G111" s="233"/>
      <c r="H111" s="237">
        <v>0.71999999999999997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AT111" s="243" t="s">
        <v>159</v>
      </c>
      <c r="AU111" s="243" t="s">
        <v>82</v>
      </c>
      <c r="AV111" s="11" t="s">
        <v>82</v>
      </c>
      <c r="AW111" s="11" t="s">
        <v>35</v>
      </c>
      <c r="AX111" s="11" t="s">
        <v>72</v>
      </c>
      <c r="AY111" s="243" t="s">
        <v>150</v>
      </c>
    </row>
    <row r="112" s="13" customFormat="1">
      <c r="B112" s="254"/>
      <c r="C112" s="255"/>
      <c r="D112" s="234" t="s">
        <v>159</v>
      </c>
      <c r="E112" s="256" t="s">
        <v>21</v>
      </c>
      <c r="F112" s="257" t="s">
        <v>180</v>
      </c>
      <c r="G112" s="255"/>
      <c r="H112" s="258">
        <v>0.71999999999999997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AT112" s="264" t="s">
        <v>159</v>
      </c>
      <c r="AU112" s="264" t="s">
        <v>82</v>
      </c>
      <c r="AV112" s="13" t="s">
        <v>164</v>
      </c>
      <c r="AW112" s="13" t="s">
        <v>35</v>
      </c>
      <c r="AX112" s="13" t="s">
        <v>80</v>
      </c>
      <c r="AY112" s="264" t="s">
        <v>150</v>
      </c>
    </row>
    <row r="113" s="1" customFormat="1" ht="38.25" customHeight="1">
      <c r="B113" s="45"/>
      <c r="C113" s="220" t="s">
        <v>190</v>
      </c>
      <c r="D113" s="220" t="s">
        <v>152</v>
      </c>
      <c r="E113" s="221" t="s">
        <v>1152</v>
      </c>
      <c r="F113" s="222" t="s">
        <v>1153</v>
      </c>
      <c r="G113" s="223" t="s">
        <v>170</v>
      </c>
      <c r="H113" s="224">
        <v>9.2910000000000004</v>
      </c>
      <c r="I113" s="225"/>
      <c r="J113" s="226">
        <f>ROUND(I113*H113,2)</f>
        <v>0</v>
      </c>
      <c r="K113" s="222" t="s">
        <v>156</v>
      </c>
      <c r="L113" s="71"/>
      <c r="M113" s="227" t="s">
        <v>21</v>
      </c>
      <c r="N113" s="228" t="s">
        <v>43</v>
      </c>
      <c r="O113" s="4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AR113" s="23" t="s">
        <v>157</v>
      </c>
      <c r="AT113" s="23" t="s">
        <v>152</v>
      </c>
      <c r="AU113" s="23" t="s">
        <v>82</v>
      </c>
      <c r="AY113" s="23" t="s">
        <v>150</v>
      </c>
      <c r="BE113" s="231">
        <f>IF(N113="základní",J113,0)</f>
        <v>0</v>
      </c>
      <c r="BF113" s="231">
        <f>IF(N113="snížená",J113,0)</f>
        <v>0</v>
      </c>
      <c r="BG113" s="231">
        <f>IF(N113="zákl. přenesená",J113,0)</f>
        <v>0</v>
      </c>
      <c r="BH113" s="231">
        <f>IF(N113="sníž. přenesená",J113,0)</f>
        <v>0</v>
      </c>
      <c r="BI113" s="231">
        <f>IF(N113="nulová",J113,0)</f>
        <v>0</v>
      </c>
      <c r="BJ113" s="23" t="s">
        <v>80</v>
      </c>
      <c r="BK113" s="231">
        <f>ROUND(I113*H113,2)</f>
        <v>0</v>
      </c>
      <c r="BL113" s="23" t="s">
        <v>157</v>
      </c>
      <c r="BM113" s="23" t="s">
        <v>1154</v>
      </c>
    </row>
    <row r="114" s="11" customFormat="1">
      <c r="B114" s="232"/>
      <c r="C114" s="233"/>
      <c r="D114" s="234" t="s">
        <v>159</v>
      </c>
      <c r="E114" s="235" t="s">
        <v>21</v>
      </c>
      <c r="F114" s="236" t="s">
        <v>1155</v>
      </c>
      <c r="G114" s="233"/>
      <c r="H114" s="237">
        <v>9.2910000000000004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AT114" s="243" t="s">
        <v>159</v>
      </c>
      <c r="AU114" s="243" t="s">
        <v>82</v>
      </c>
      <c r="AV114" s="11" t="s">
        <v>82</v>
      </c>
      <c r="AW114" s="11" t="s">
        <v>35</v>
      </c>
      <c r="AX114" s="11" t="s">
        <v>80</v>
      </c>
      <c r="AY114" s="243" t="s">
        <v>150</v>
      </c>
    </row>
    <row r="115" s="1" customFormat="1" ht="25.5" customHeight="1">
      <c r="B115" s="45"/>
      <c r="C115" s="220" t="s">
        <v>194</v>
      </c>
      <c r="D115" s="220" t="s">
        <v>152</v>
      </c>
      <c r="E115" s="221" t="s">
        <v>1156</v>
      </c>
      <c r="F115" s="222" t="s">
        <v>1157</v>
      </c>
      <c r="G115" s="223" t="s">
        <v>170</v>
      </c>
      <c r="H115" s="224">
        <v>2</v>
      </c>
      <c r="I115" s="225"/>
      <c r="J115" s="226">
        <f>ROUND(I115*H115,2)</f>
        <v>0</v>
      </c>
      <c r="K115" s="222" t="s">
        <v>156</v>
      </c>
      <c r="L115" s="71"/>
      <c r="M115" s="227" t="s">
        <v>21</v>
      </c>
      <c r="N115" s="228" t="s">
        <v>43</v>
      </c>
      <c r="O115" s="46"/>
      <c r="P115" s="229">
        <f>O115*H115</f>
        <v>0</v>
      </c>
      <c r="Q115" s="229">
        <v>0</v>
      </c>
      <c r="R115" s="229">
        <f>Q115*H115</f>
        <v>0</v>
      </c>
      <c r="S115" s="229">
        <v>0</v>
      </c>
      <c r="T115" s="230">
        <f>S115*H115</f>
        <v>0</v>
      </c>
      <c r="AR115" s="23" t="s">
        <v>157</v>
      </c>
      <c r="AT115" s="23" t="s">
        <v>152</v>
      </c>
      <c r="AU115" s="23" t="s">
        <v>82</v>
      </c>
      <c r="AY115" s="23" t="s">
        <v>150</v>
      </c>
      <c r="BE115" s="231">
        <f>IF(N115="základní",J115,0)</f>
        <v>0</v>
      </c>
      <c r="BF115" s="231">
        <f>IF(N115="snížená",J115,0)</f>
        <v>0</v>
      </c>
      <c r="BG115" s="231">
        <f>IF(N115="zákl. přenesená",J115,0)</f>
        <v>0</v>
      </c>
      <c r="BH115" s="231">
        <f>IF(N115="sníž. přenesená",J115,0)</f>
        <v>0</v>
      </c>
      <c r="BI115" s="231">
        <f>IF(N115="nulová",J115,0)</f>
        <v>0</v>
      </c>
      <c r="BJ115" s="23" t="s">
        <v>80</v>
      </c>
      <c r="BK115" s="231">
        <f>ROUND(I115*H115,2)</f>
        <v>0</v>
      </c>
      <c r="BL115" s="23" t="s">
        <v>157</v>
      </c>
      <c r="BM115" s="23" t="s">
        <v>1158</v>
      </c>
    </row>
    <row r="116" s="11" customFormat="1">
      <c r="B116" s="232"/>
      <c r="C116" s="233"/>
      <c r="D116" s="234" t="s">
        <v>159</v>
      </c>
      <c r="E116" s="235" t="s">
        <v>21</v>
      </c>
      <c r="F116" s="236" t="s">
        <v>1159</v>
      </c>
      <c r="G116" s="233"/>
      <c r="H116" s="237">
        <v>2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AT116" s="243" t="s">
        <v>159</v>
      </c>
      <c r="AU116" s="243" t="s">
        <v>82</v>
      </c>
      <c r="AV116" s="11" t="s">
        <v>82</v>
      </c>
      <c r="AW116" s="11" t="s">
        <v>35</v>
      </c>
      <c r="AX116" s="11" t="s">
        <v>80</v>
      </c>
      <c r="AY116" s="243" t="s">
        <v>150</v>
      </c>
    </row>
    <row r="117" s="1" customFormat="1" ht="16.5" customHeight="1">
      <c r="B117" s="45"/>
      <c r="C117" s="220" t="s">
        <v>199</v>
      </c>
      <c r="D117" s="220" t="s">
        <v>152</v>
      </c>
      <c r="E117" s="221" t="s">
        <v>219</v>
      </c>
      <c r="F117" s="222" t="s">
        <v>220</v>
      </c>
      <c r="G117" s="223" t="s">
        <v>170</v>
      </c>
      <c r="H117" s="224">
        <v>9.2910000000000004</v>
      </c>
      <c r="I117" s="225"/>
      <c r="J117" s="226">
        <f>ROUND(I117*H117,2)</f>
        <v>0</v>
      </c>
      <c r="K117" s="222" t="s">
        <v>156</v>
      </c>
      <c r="L117" s="71"/>
      <c r="M117" s="227" t="s">
        <v>21</v>
      </c>
      <c r="N117" s="228" t="s">
        <v>43</v>
      </c>
      <c r="O117" s="4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AR117" s="23" t="s">
        <v>157</v>
      </c>
      <c r="AT117" s="23" t="s">
        <v>152</v>
      </c>
      <c r="AU117" s="23" t="s">
        <v>82</v>
      </c>
      <c r="AY117" s="23" t="s">
        <v>150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23" t="s">
        <v>80</v>
      </c>
      <c r="BK117" s="231">
        <f>ROUND(I117*H117,2)</f>
        <v>0</v>
      </c>
      <c r="BL117" s="23" t="s">
        <v>157</v>
      </c>
      <c r="BM117" s="23" t="s">
        <v>1160</v>
      </c>
    </row>
    <row r="118" s="1" customFormat="1" ht="25.5" customHeight="1">
      <c r="B118" s="45"/>
      <c r="C118" s="220" t="s">
        <v>203</v>
      </c>
      <c r="D118" s="220" t="s">
        <v>152</v>
      </c>
      <c r="E118" s="221" t="s">
        <v>222</v>
      </c>
      <c r="F118" s="222" t="s">
        <v>223</v>
      </c>
      <c r="G118" s="223" t="s">
        <v>224</v>
      </c>
      <c r="H118" s="224">
        <v>18.582000000000001</v>
      </c>
      <c r="I118" s="225"/>
      <c r="J118" s="226">
        <f>ROUND(I118*H118,2)</f>
        <v>0</v>
      </c>
      <c r="K118" s="222" t="s">
        <v>156</v>
      </c>
      <c r="L118" s="71"/>
      <c r="M118" s="227" t="s">
        <v>21</v>
      </c>
      <c r="N118" s="228" t="s">
        <v>43</v>
      </c>
      <c r="O118" s="46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AR118" s="23" t="s">
        <v>157</v>
      </c>
      <c r="AT118" s="23" t="s">
        <v>152</v>
      </c>
      <c r="AU118" s="23" t="s">
        <v>82</v>
      </c>
      <c r="AY118" s="23" t="s">
        <v>150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23" t="s">
        <v>80</v>
      </c>
      <c r="BK118" s="231">
        <f>ROUND(I118*H118,2)</f>
        <v>0</v>
      </c>
      <c r="BL118" s="23" t="s">
        <v>157</v>
      </c>
      <c r="BM118" s="23" t="s">
        <v>1161</v>
      </c>
    </row>
    <row r="119" s="11" customFormat="1">
      <c r="B119" s="232"/>
      <c r="C119" s="233"/>
      <c r="D119" s="234" t="s">
        <v>159</v>
      </c>
      <c r="E119" s="235" t="s">
        <v>21</v>
      </c>
      <c r="F119" s="236" t="s">
        <v>1162</v>
      </c>
      <c r="G119" s="233"/>
      <c r="H119" s="237">
        <v>18.582000000000001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AT119" s="243" t="s">
        <v>159</v>
      </c>
      <c r="AU119" s="243" t="s">
        <v>82</v>
      </c>
      <c r="AV119" s="11" t="s">
        <v>82</v>
      </c>
      <c r="AW119" s="11" t="s">
        <v>35</v>
      </c>
      <c r="AX119" s="11" t="s">
        <v>80</v>
      </c>
      <c r="AY119" s="243" t="s">
        <v>150</v>
      </c>
    </row>
    <row r="120" s="1" customFormat="1" ht="25.5" customHeight="1">
      <c r="B120" s="45"/>
      <c r="C120" s="220" t="s">
        <v>209</v>
      </c>
      <c r="D120" s="220" t="s">
        <v>152</v>
      </c>
      <c r="E120" s="221" t="s">
        <v>1163</v>
      </c>
      <c r="F120" s="222" t="s">
        <v>1164</v>
      </c>
      <c r="G120" s="223" t="s">
        <v>170</v>
      </c>
      <c r="H120" s="224">
        <v>6.8129999999999997</v>
      </c>
      <c r="I120" s="225"/>
      <c r="J120" s="226">
        <f>ROUND(I120*H120,2)</f>
        <v>0</v>
      </c>
      <c r="K120" s="222" t="s">
        <v>156</v>
      </c>
      <c r="L120" s="71"/>
      <c r="M120" s="227" t="s">
        <v>21</v>
      </c>
      <c r="N120" s="228" t="s">
        <v>43</v>
      </c>
      <c r="O120" s="4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AR120" s="23" t="s">
        <v>157</v>
      </c>
      <c r="AT120" s="23" t="s">
        <v>152</v>
      </c>
      <c r="AU120" s="23" t="s">
        <v>82</v>
      </c>
      <c r="AY120" s="23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23" t="s">
        <v>80</v>
      </c>
      <c r="BK120" s="231">
        <f>ROUND(I120*H120,2)</f>
        <v>0</v>
      </c>
      <c r="BL120" s="23" t="s">
        <v>157</v>
      </c>
      <c r="BM120" s="23" t="s">
        <v>1165</v>
      </c>
    </row>
    <row r="121" s="12" customFormat="1">
      <c r="B121" s="244"/>
      <c r="C121" s="245"/>
      <c r="D121" s="234" t="s">
        <v>159</v>
      </c>
      <c r="E121" s="246" t="s">
        <v>21</v>
      </c>
      <c r="F121" s="247" t="s">
        <v>1128</v>
      </c>
      <c r="G121" s="245"/>
      <c r="H121" s="246" t="s">
        <v>21</v>
      </c>
      <c r="I121" s="248"/>
      <c r="J121" s="245"/>
      <c r="K121" s="245"/>
      <c r="L121" s="249"/>
      <c r="M121" s="250"/>
      <c r="N121" s="251"/>
      <c r="O121" s="251"/>
      <c r="P121" s="251"/>
      <c r="Q121" s="251"/>
      <c r="R121" s="251"/>
      <c r="S121" s="251"/>
      <c r="T121" s="252"/>
      <c r="AT121" s="253" t="s">
        <v>159</v>
      </c>
      <c r="AU121" s="253" t="s">
        <v>82</v>
      </c>
      <c r="AV121" s="12" t="s">
        <v>80</v>
      </c>
      <c r="AW121" s="12" t="s">
        <v>35</v>
      </c>
      <c r="AX121" s="12" t="s">
        <v>72</v>
      </c>
      <c r="AY121" s="253" t="s">
        <v>150</v>
      </c>
    </row>
    <row r="122" s="12" customFormat="1">
      <c r="B122" s="244"/>
      <c r="C122" s="245"/>
      <c r="D122" s="234" t="s">
        <v>159</v>
      </c>
      <c r="E122" s="246" t="s">
        <v>21</v>
      </c>
      <c r="F122" s="247" t="s">
        <v>1129</v>
      </c>
      <c r="G122" s="245"/>
      <c r="H122" s="246" t="s">
        <v>21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AT122" s="253" t="s">
        <v>159</v>
      </c>
      <c r="AU122" s="253" t="s">
        <v>82</v>
      </c>
      <c r="AV122" s="12" t="s">
        <v>80</v>
      </c>
      <c r="AW122" s="12" t="s">
        <v>35</v>
      </c>
      <c r="AX122" s="12" t="s">
        <v>72</v>
      </c>
      <c r="AY122" s="253" t="s">
        <v>150</v>
      </c>
    </row>
    <row r="123" s="11" customFormat="1">
      <c r="B123" s="232"/>
      <c r="C123" s="233"/>
      <c r="D123" s="234" t="s">
        <v>159</v>
      </c>
      <c r="E123" s="235" t="s">
        <v>21</v>
      </c>
      <c r="F123" s="236" t="s">
        <v>1166</v>
      </c>
      <c r="G123" s="233"/>
      <c r="H123" s="237">
        <v>4.8600000000000003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AT123" s="243" t="s">
        <v>159</v>
      </c>
      <c r="AU123" s="243" t="s">
        <v>82</v>
      </c>
      <c r="AV123" s="11" t="s">
        <v>82</v>
      </c>
      <c r="AW123" s="11" t="s">
        <v>35</v>
      </c>
      <c r="AX123" s="11" t="s">
        <v>72</v>
      </c>
      <c r="AY123" s="243" t="s">
        <v>150</v>
      </c>
    </row>
    <row r="124" s="11" customFormat="1">
      <c r="B124" s="232"/>
      <c r="C124" s="233"/>
      <c r="D124" s="234" t="s">
        <v>159</v>
      </c>
      <c r="E124" s="235" t="s">
        <v>21</v>
      </c>
      <c r="F124" s="236" t="s">
        <v>1167</v>
      </c>
      <c r="G124" s="233"/>
      <c r="H124" s="237">
        <v>1.9530000000000001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AT124" s="243" t="s">
        <v>159</v>
      </c>
      <c r="AU124" s="243" t="s">
        <v>82</v>
      </c>
      <c r="AV124" s="11" t="s">
        <v>82</v>
      </c>
      <c r="AW124" s="11" t="s">
        <v>35</v>
      </c>
      <c r="AX124" s="11" t="s">
        <v>72</v>
      </c>
      <c r="AY124" s="243" t="s">
        <v>150</v>
      </c>
    </row>
    <row r="125" s="13" customFormat="1">
      <c r="B125" s="254"/>
      <c r="C125" s="255"/>
      <c r="D125" s="234" t="s">
        <v>159</v>
      </c>
      <c r="E125" s="256" t="s">
        <v>21</v>
      </c>
      <c r="F125" s="257" t="s">
        <v>180</v>
      </c>
      <c r="G125" s="255"/>
      <c r="H125" s="258">
        <v>6.8129999999999997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AT125" s="264" t="s">
        <v>159</v>
      </c>
      <c r="AU125" s="264" t="s">
        <v>82</v>
      </c>
      <c r="AV125" s="13" t="s">
        <v>164</v>
      </c>
      <c r="AW125" s="13" t="s">
        <v>35</v>
      </c>
      <c r="AX125" s="13" t="s">
        <v>80</v>
      </c>
      <c r="AY125" s="264" t="s">
        <v>150</v>
      </c>
    </row>
    <row r="126" s="1" customFormat="1" ht="16.5" customHeight="1">
      <c r="B126" s="45"/>
      <c r="C126" s="265" t="s">
        <v>214</v>
      </c>
      <c r="D126" s="265" t="s">
        <v>240</v>
      </c>
      <c r="E126" s="266" t="s">
        <v>1168</v>
      </c>
      <c r="F126" s="267" t="s">
        <v>1169</v>
      </c>
      <c r="G126" s="268" t="s">
        <v>224</v>
      </c>
      <c r="H126" s="269">
        <v>13.625999999999999</v>
      </c>
      <c r="I126" s="270"/>
      <c r="J126" s="271">
        <f>ROUND(I126*H126,2)</f>
        <v>0</v>
      </c>
      <c r="K126" s="267" t="s">
        <v>156</v>
      </c>
      <c r="L126" s="272"/>
      <c r="M126" s="273" t="s">
        <v>21</v>
      </c>
      <c r="N126" s="274" t="s">
        <v>43</v>
      </c>
      <c r="O126" s="46"/>
      <c r="P126" s="229">
        <f>O126*H126</f>
        <v>0</v>
      </c>
      <c r="Q126" s="229">
        <v>1</v>
      </c>
      <c r="R126" s="229">
        <f>Q126*H126</f>
        <v>13.625999999999999</v>
      </c>
      <c r="S126" s="229">
        <v>0</v>
      </c>
      <c r="T126" s="230">
        <f>S126*H126</f>
        <v>0</v>
      </c>
      <c r="AR126" s="23" t="s">
        <v>190</v>
      </c>
      <c r="AT126" s="23" t="s">
        <v>240</v>
      </c>
      <c r="AU126" s="23" t="s">
        <v>82</v>
      </c>
      <c r="AY126" s="23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23" t="s">
        <v>80</v>
      </c>
      <c r="BK126" s="231">
        <f>ROUND(I126*H126,2)</f>
        <v>0</v>
      </c>
      <c r="BL126" s="23" t="s">
        <v>157</v>
      </c>
      <c r="BM126" s="23" t="s">
        <v>1170</v>
      </c>
    </row>
    <row r="127" s="11" customFormat="1">
      <c r="B127" s="232"/>
      <c r="C127" s="233"/>
      <c r="D127" s="234" t="s">
        <v>159</v>
      </c>
      <c r="E127" s="235" t="s">
        <v>21</v>
      </c>
      <c r="F127" s="236" t="s">
        <v>1171</v>
      </c>
      <c r="G127" s="233"/>
      <c r="H127" s="237">
        <v>13.625999999999999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AT127" s="243" t="s">
        <v>159</v>
      </c>
      <c r="AU127" s="243" t="s">
        <v>82</v>
      </c>
      <c r="AV127" s="11" t="s">
        <v>82</v>
      </c>
      <c r="AW127" s="11" t="s">
        <v>35</v>
      </c>
      <c r="AX127" s="11" t="s">
        <v>80</v>
      </c>
      <c r="AY127" s="243" t="s">
        <v>150</v>
      </c>
    </row>
    <row r="128" s="1" customFormat="1" ht="38.25" customHeight="1">
      <c r="B128" s="45"/>
      <c r="C128" s="220" t="s">
        <v>218</v>
      </c>
      <c r="D128" s="220" t="s">
        <v>152</v>
      </c>
      <c r="E128" s="221" t="s">
        <v>235</v>
      </c>
      <c r="F128" s="222" t="s">
        <v>236</v>
      </c>
      <c r="G128" s="223" t="s">
        <v>170</v>
      </c>
      <c r="H128" s="224">
        <v>0.5</v>
      </c>
      <c r="I128" s="225"/>
      <c r="J128" s="226">
        <f>ROUND(I128*H128,2)</f>
        <v>0</v>
      </c>
      <c r="K128" s="222" t="s">
        <v>156</v>
      </c>
      <c r="L128" s="71"/>
      <c r="M128" s="227" t="s">
        <v>21</v>
      </c>
      <c r="N128" s="228" t="s">
        <v>43</v>
      </c>
      <c r="O128" s="4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AR128" s="23" t="s">
        <v>157</v>
      </c>
      <c r="AT128" s="23" t="s">
        <v>152</v>
      </c>
      <c r="AU128" s="23" t="s">
        <v>82</v>
      </c>
      <c r="AY128" s="23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23" t="s">
        <v>80</v>
      </c>
      <c r="BK128" s="231">
        <f>ROUND(I128*H128,2)</f>
        <v>0</v>
      </c>
      <c r="BL128" s="23" t="s">
        <v>157</v>
      </c>
      <c r="BM128" s="23" t="s">
        <v>1172</v>
      </c>
    </row>
    <row r="129" s="11" customFormat="1">
      <c r="B129" s="232"/>
      <c r="C129" s="233"/>
      <c r="D129" s="234" t="s">
        <v>159</v>
      </c>
      <c r="E129" s="235" t="s">
        <v>21</v>
      </c>
      <c r="F129" s="236" t="s">
        <v>1173</v>
      </c>
      <c r="G129" s="233"/>
      <c r="H129" s="237">
        <v>0.5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AT129" s="243" t="s">
        <v>159</v>
      </c>
      <c r="AU129" s="243" t="s">
        <v>82</v>
      </c>
      <c r="AV129" s="11" t="s">
        <v>82</v>
      </c>
      <c r="AW129" s="11" t="s">
        <v>35</v>
      </c>
      <c r="AX129" s="11" t="s">
        <v>80</v>
      </c>
      <c r="AY129" s="243" t="s">
        <v>150</v>
      </c>
    </row>
    <row r="130" s="1" customFormat="1" ht="38.25" customHeight="1">
      <c r="B130" s="45"/>
      <c r="C130" s="220" t="s">
        <v>10</v>
      </c>
      <c r="D130" s="220" t="s">
        <v>152</v>
      </c>
      <c r="E130" s="221" t="s">
        <v>1174</v>
      </c>
      <c r="F130" s="222" t="s">
        <v>1175</v>
      </c>
      <c r="G130" s="223" t="s">
        <v>170</v>
      </c>
      <c r="H130" s="224">
        <v>2.7970000000000002</v>
      </c>
      <c r="I130" s="225"/>
      <c r="J130" s="226">
        <f>ROUND(I130*H130,2)</f>
        <v>0</v>
      </c>
      <c r="K130" s="222" t="s">
        <v>156</v>
      </c>
      <c r="L130" s="71"/>
      <c r="M130" s="227" t="s">
        <v>21</v>
      </c>
      <c r="N130" s="228" t="s">
        <v>43</v>
      </c>
      <c r="O130" s="4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AR130" s="23" t="s">
        <v>157</v>
      </c>
      <c r="AT130" s="23" t="s">
        <v>152</v>
      </c>
      <c r="AU130" s="23" t="s">
        <v>82</v>
      </c>
      <c r="AY130" s="23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23" t="s">
        <v>80</v>
      </c>
      <c r="BK130" s="231">
        <f>ROUND(I130*H130,2)</f>
        <v>0</v>
      </c>
      <c r="BL130" s="23" t="s">
        <v>157</v>
      </c>
      <c r="BM130" s="23" t="s">
        <v>1176</v>
      </c>
    </row>
    <row r="131" s="12" customFormat="1">
      <c r="B131" s="244"/>
      <c r="C131" s="245"/>
      <c r="D131" s="234" t="s">
        <v>159</v>
      </c>
      <c r="E131" s="246" t="s">
        <v>21</v>
      </c>
      <c r="F131" s="247" t="s">
        <v>1177</v>
      </c>
      <c r="G131" s="245"/>
      <c r="H131" s="246" t="s">
        <v>21</v>
      </c>
      <c r="I131" s="248"/>
      <c r="J131" s="245"/>
      <c r="K131" s="245"/>
      <c r="L131" s="249"/>
      <c r="M131" s="250"/>
      <c r="N131" s="251"/>
      <c r="O131" s="251"/>
      <c r="P131" s="251"/>
      <c r="Q131" s="251"/>
      <c r="R131" s="251"/>
      <c r="S131" s="251"/>
      <c r="T131" s="252"/>
      <c r="AT131" s="253" t="s">
        <v>159</v>
      </c>
      <c r="AU131" s="253" t="s">
        <v>82</v>
      </c>
      <c r="AV131" s="12" t="s">
        <v>80</v>
      </c>
      <c r="AW131" s="12" t="s">
        <v>35</v>
      </c>
      <c r="AX131" s="12" t="s">
        <v>72</v>
      </c>
      <c r="AY131" s="253" t="s">
        <v>150</v>
      </c>
    </row>
    <row r="132" s="11" customFormat="1">
      <c r="B132" s="232"/>
      <c r="C132" s="233"/>
      <c r="D132" s="234" t="s">
        <v>159</v>
      </c>
      <c r="E132" s="235" t="s">
        <v>21</v>
      </c>
      <c r="F132" s="236" t="s">
        <v>1178</v>
      </c>
      <c r="G132" s="233"/>
      <c r="H132" s="237">
        <v>2.7970000000000002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AT132" s="243" t="s">
        <v>159</v>
      </c>
      <c r="AU132" s="243" t="s">
        <v>82</v>
      </c>
      <c r="AV132" s="11" t="s">
        <v>82</v>
      </c>
      <c r="AW132" s="11" t="s">
        <v>35</v>
      </c>
      <c r="AX132" s="11" t="s">
        <v>80</v>
      </c>
      <c r="AY132" s="243" t="s">
        <v>150</v>
      </c>
    </row>
    <row r="133" s="1" customFormat="1" ht="16.5" customHeight="1">
      <c r="B133" s="45"/>
      <c r="C133" s="265" t="s">
        <v>228</v>
      </c>
      <c r="D133" s="265" t="s">
        <v>240</v>
      </c>
      <c r="E133" s="266" t="s">
        <v>1179</v>
      </c>
      <c r="F133" s="267" t="s">
        <v>1180</v>
      </c>
      <c r="G133" s="268" t="s">
        <v>224</v>
      </c>
      <c r="H133" s="269">
        <v>6.5940000000000003</v>
      </c>
      <c r="I133" s="270"/>
      <c r="J133" s="271">
        <f>ROUND(I133*H133,2)</f>
        <v>0</v>
      </c>
      <c r="K133" s="267" t="s">
        <v>156</v>
      </c>
      <c r="L133" s="272"/>
      <c r="M133" s="273" t="s">
        <v>21</v>
      </c>
      <c r="N133" s="274" t="s">
        <v>43</v>
      </c>
      <c r="O133" s="46"/>
      <c r="P133" s="229">
        <f>O133*H133</f>
        <v>0</v>
      </c>
      <c r="Q133" s="229">
        <v>1</v>
      </c>
      <c r="R133" s="229">
        <f>Q133*H133</f>
        <v>6.5940000000000003</v>
      </c>
      <c r="S133" s="229">
        <v>0</v>
      </c>
      <c r="T133" s="230">
        <f>S133*H133</f>
        <v>0</v>
      </c>
      <c r="AR133" s="23" t="s">
        <v>190</v>
      </c>
      <c r="AT133" s="23" t="s">
        <v>240</v>
      </c>
      <c r="AU133" s="23" t="s">
        <v>82</v>
      </c>
      <c r="AY133" s="23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23" t="s">
        <v>80</v>
      </c>
      <c r="BK133" s="231">
        <f>ROUND(I133*H133,2)</f>
        <v>0</v>
      </c>
      <c r="BL133" s="23" t="s">
        <v>157</v>
      </c>
      <c r="BM133" s="23" t="s">
        <v>1181</v>
      </c>
    </row>
    <row r="134" s="11" customFormat="1">
      <c r="B134" s="232"/>
      <c r="C134" s="233"/>
      <c r="D134" s="234" t="s">
        <v>159</v>
      </c>
      <c r="E134" s="235" t="s">
        <v>21</v>
      </c>
      <c r="F134" s="236" t="s">
        <v>1182</v>
      </c>
      <c r="G134" s="233"/>
      <c r="H134" s="237">
        <v>6.5940000000000003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AT134" s="243" t="s">
        <v>159</v>
      </c>
      <c r="AU134" s="243" t="s">
        <v>82</v>
      </c>
      <c r="AV134" s="11" t="s">
        <v>82</v>
      </c>
      <c r="AW134" s="11" t="s">
        <v>35</v>
      </c>
      <c r="AX134" s="11" t="s">
        <v>80</v>
      </c>
      <c r="AY134" s="243" t="s">
        <v>150</v>
      </c>
    </row>
    <row r="135" s="10" customFormat="1" ht="29.88" customHeight="1">
      <c r="B135" s="204"/>
      <c r="C135" s="205"/>
      <c r="D135" s="206" t="s">
        <v>71</v>
      </c>
      <c r="E135" s="218" t="s">
        <v>157</v>
      </c>
      <c r="F135" s="218" t="s">
        <v>378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SUM(P136:P138)</f>
        <v>0</v>
      </c>
      <c r="Q135" s="212"/>
      <c r="R135" s="213">
        <f>SUM(R136:R138)</f>
        <v>1.7811053399999999</v>
      </c>
      <c r="S135" s="212"/>
      <c r="T135" s="214">
        <f>SUM(T136:T138)</f>
        <v>0</v>
      </c>
      <c r="AR135" s="215" t="s">
        <v>80</v>
      </c>
      <c r="AT135" s="216" t="s">
        <v>71</v>
      </c>
      <c r="AU135" s="216" t="s">
        <v>80</v>
      </c>
      <c r="AY135" s="215" t="s">
        <v>150</v>
      </c>
      <c r="BK135" s="217">
        <f>SUM(BK136:BK138)</f>
        <v>0</v>
      </c>
    </row>
    <row r="136" s="1" customFormat="1" ht="25.5" customHeight="1">
      <c r="B136" s="45"/>
      <c r="C136" s="220" t="s">
        <v>234</v>
      </c>
      <c r="D136" s="220" t="s">
        <v>152</v>
      </c>
      <c r="E136" s="221" t="s">
        <v>1183</v>
      </c>
      <c r="F136" s="222" t="s">
        <v>1184</v>
      </c>
      <c r="G136" s="223" t="s">
        <v>170</v>
      </c>
      <c r="H136" s="224">
        <v>0.94199999999999995</v>
      </c>
      <c r="I136" s="225"/>
      <c r="J136" s="226">
        <f>ROUND(I136*H136,2)</f>
        <v>0</v>
      </c>
      <c r="K136" s="222" t="s">
        <v>156</v>
      </c>
      <c r="L136" s="71"/>
      <c r="M136" s="227" t="s">
        <v>21</v>
      </c>
      <c r="N136" s="228" t="s">
        <v>43</v>
      </c>
      <c r="O136" s="46"/>
      <c r="P136" s="229">
        <f>O136*H136</f>
        <v>0</v>
      </c>
      <c r="Q136" s="229">
        <v>1.8907700000000001</v>
      </c>
      <c r="R136" s="229">
        <f>Q136*H136</f>
        <v>1.7811053399999999</v>
      </c>
      <c r="S136" s="229">
        <v>0</v>
      </c>
      <c r="T136" s="230">
        <f>S136*H136</f>
        <v>0</v>
      </c>
      <c r="AR136" s="23" t="s">
        <v>157</v>
      </c>
      <c r="AT136" s="23" t="s">
        <v>152</v>
      </c>
      <c r="AU136" s="23" t="s">
        <v>82</v>
      </c>
      <c r="AY136" s="23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23" t="s">
        <v>80</v>
      </c>
      <c r="BK136" s="231">
        <f>ROUND(I136*H136,2)</f>
        <v>0</v>
      </c>
      <c r="BL136" s="23" t="s">
        <v>157</v>
      </c>
      <c r="BM136" s="23" t="s">
        <v>1185</v>
      </c>
    </row>
    <row r="137" s="12" customFormat="1">
      <c r="B137" s="244"/>
      <c r="C137" s="245"/>
      <c r="D137" s="234" t="s">
        <v>159</v>
      </c>
      <c r="E137" s="246" t="s">
        <v>21</v>
      </c>
      <c r="F137" s="247" t="s">
        <v>1177</v>
      </c>
      <c r="G137" s="245"/>
      <c r="H137" s="246" t="s">
        <v>21</v>
      </c>
      <c r="I137" s="248"/>
      <c r="J137" s="245"/>
      <c r="K137" s="245"/>
      <c r="L137" s="249"/>
      <c r="M137" s="250"/>
      <c r="N137" s="251"/>
      <c r="O137" s="251"/>
      <c r="P137" s="251"/>
      <c r="Q137" s="251"/>
      <c r="R137" s="251"/>
      <c r="S137" s="251"/>
      <c r="T137" s="252"/>
      <c r="AT137" s="253" t="s">
        <v>159</v>
      </c>
      <c r="AU137" s="253" t="s">
        <v>82</v>
      </c>
      <c r="AV137" s="12" t="s">
        <v>80</v>
      </c>
      <c r="AW137" s="12" t="s">
        <v>35</v>
      </c>
      <c r="AX137" s="12" t="s">
        <v>72</v>
      </c>
      <c r="AY137" s="253" t="s">
        <v>150</v>
      </c>
    </row>
    <row r="138" s="11" customFormat="1">
      <c r="B138" s="232"/>
      <c r="C138" s="233"/>
      <c r="D138" s="234" t="s">
        <v>159</v>
      </c>
      <c r="E138" s="235" t="s">
        <v>21</v>
      </c>
      <c r="F138" s="236" t="s">
        <v>1186</v>
      </c>
      <c r="G138" s="233"/>
      <c r="H138" s="237">
        <v>0.94199999999999995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AT138" s="243" t="s">
        <v>159</v>
      </c>
      <c r="AU138" s="243" t="s">
        <v>82</v>
      </c>
      <c r="AV138" s="11" t="s">
        <v>82</v>
      </c>
      <c r="AW138" s="11" t="s">
        <v>35</v>
      </c>
      <c r="AX138" s="11" t="s">
        <v>80</v>
      </c>
      <c r="AY138" s="243" t="s">
        <v>150</v>
      </c>
    </row>
    <row r="139" s="10" customFormat="1" ht="29.88" customHeight="1">
      <c r="B139" s="204"/>
      <c r="C139" s="205"/>
      <c r="D139" s="206" t="s">
        <v>71</v>
      </c>
      <c r="E139" s="218" t="s">
        <v>190</v>
      </c>
      <c r="F139" s="218" t="s">
        <v>1187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SUM(P140:P149)</f>
        <v>0</v>
      </c>
      <c r="Q139" s="212"/>
      <c r="R139" s="213">
        <f>SUM(R140:R149)</f>
        <v>0.0091921199999999998</v>
      </c>
      <c r="S139" s="212"/>
      <c r="T139" s="214">
        <f>SUM(T140:T149)</f>
        <v>0</v>
      </c>
      <c r="AR139" s="215" t="s">
        <v>80</v>
      </c>
      <c r="AT139" s="216" t="s">
        <v>71</v>
      </c>
      <c r="AU139" s="216" t="s">
        <v>80</v>
      </c>
      <c r="AY139" s="215" t="s">
        <v>150</v>
      </c>
      <c r="BK139" s="217">
        <f>SUM(BK140:BK149)</f>
        <v>0</v>
      </c>
    </row>
    <row r="140" s="1" customFormat="1" ht="25.5" customHeight="1">
      <c r="B140" s="45"/>
      <c r="C140" s="220" t="s">
        <v>239</v>
      </c>
      <c r="D140" s="220" t="s">
        <v>152</v>
      </c>
      <c r="E140" s="221" t="s">
        <v>1188</v>
      </c>
      <c r="F140" s="222" t="s">
        <v>1189</v>
      </c>
      <c r="G140" s="223" t="s">
        <v>259</v>
      </c>
      <c r="H140" s="224">
        <v>16.013999999999999</v>
      </c>
      <c r="I140" s="225"/>
      <c r="J140" s="226">
        <f>ROUND(I140*H140,2)</f>
        <v>0</v>
      </c>
      <c r="K140" s="222" t="s">
        <v>156</v>
      </c>
      <c r="L140" s="71"/>
      <c r="M140" s="227" t="s">
        <v>21</v>
      </c>
      <c r="N140" s="228" t="s">
        <v>43</v>
      </c>
      <c r="O140" s="46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AR140" s="23" t="s">
        <v>157</v>
      </c>
      <c r="AT140" s="23" t="s">
        <v>152</v>
      </c>
      <c r="AU140" s="23" t="s">
        <v>82</v>
      </c>
      <c r="AY140" s="23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23" t="s">
        <v>80</v>
      </c>
      <c r="BK140" s="231">
        <f>ROUND(I140*H140,2)</f>
        <v>0</v>
      </c>
      <c r="BL140" s="23" t="s">
        <v>157</v>
      </c>
      <c r="BM140" s="23" t="s">
        <v>1190</v>
      </c>
    </row>
    <row r="141" s="12" customFormat="1">
      <c r="B141" s="244"/>
      <c r="C141" s="245"/>
      <c r="D141" s="234" t="s">
        <v>159</v>
      </c>
      <c r="E141" s="246" t="s">
        <v>21</v>
      </c>
      <c r="F141" s="247" t="s">
        <v>1177</v>
      </c>
      <c r="G141" s="245"/>
      <c r="H141" s="246" t="s">
        <v>21</v>
      </c>
      <c r="I141" s="248"/>
      <c r="J141" s="245"/>
      <c r="K141" s="245"/>
      <c r="L141" s="249"/>
      <c r="M141" s="250"/>
      <c r="N141" s="251"/>
      <c r="O141" s="251"/>
      <c r="P141" s="251"/>
      <c r="Q141" s="251"/>
      <c r="R141" s="251"/>
      <c r="S141" s="251"/>
      <c r="T141" s="252"/>
      <c r="AT141" s="253" t="s">
        <v>159</v>
      </c>
      <c r="AU141" s="253" t="s">
        <v>82</v>
      </c>
      <c r="AV141" s="12" t="s">
        <v>80</v>
      </c>
      <c r="AW141" s="12" t="s">
        <v>35</v>
      </c>
      <c r="AX141" s="12" t="s">
        <v>72</v>
      </c>
      <c r="AY141" s="253" t="s">
        <v>150</v>
      </c>
    </row>
    <row r="142" s="11" customFormat="1">
      <c r="B142" s="232"/>
      <c r="C142" s="233"/>
      <c r="D142" s="234" t="s">
        <v>159</v>
      </c>
      <c r="E142" s="235" t="s">
        <v>21</v>
      </c>
      <c r="F142" s="236" t="s">
        <v>1191</v>
      </c>
      <c r="G142" s="233"/>
      <c r="H142" s="237">
        <v>16.013999999999999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AT142" s="243" t="s">
        <v>159</v>
      </c>
      <c r="AU142" s="243" t="s">
        <v>82</v>
      </c>
      <c r="AV142" s="11" t="s">
        <v>82</v>
      </c>
      <c r="AW142" s="11" t="s">
        <v>35</v>
      </c>
      <c r="AX142" s="11" t="s">
        <v>80</v>
      </c>
      <c r="AY142" s="243" t="s">
        <v>150</v>
      </c>
    </row>
    <row r="143" s="1" customFormat="1" ht="16.5" customHeight="1">
      <c r="B143" s="45"/>
      <c r="C143" s="265" t="s">
        <v>245</v>
      </c>
      <c r="D143" s="265" t="s">
        <v>240</v>
      </c>
      <c r="E143" s="266" t="s">
        <v>1192</v>
      </c>
      <c r="F143" s="267" t="s">
        <v>1193</v>
      </c>
      <c r="G143" s="268" t="s">
        <v>259</v>
      </c>
      <c r="H143" s="269">
        <v>16.815000000000001</v>
      </c>
      <c r="I143" s="270"/>
      <c r="J143" s="271">
        <f>ROUND(I143*H143,2)</f>
        <v>0</v>
      </c>
      <c r="K143" s="267" t="s">
        <v>156</v>
      </c>
      <c r="L143" s="272"/>
      <c r="M143" s="273" t="s">
        <v>21</v>
      </c>
      <c r="N143" s="274" t="s">
        <v>43</v>
      </c>
      <c r="O143" s="46"/>
      <c r="P143" s="229">
        <f>O143*H143</f>
        <v>0</v>
      </c>
      <c r="Q143" s="229">
        <v>0.00027999999999999998</v>
      </c>
      <c r="R143" s="229">
        <f>Q143*H143</f>
        <v>0.0047082000000000001</v>
      </c>
      <c r="S143" s="229">
        <v>0</v>
      </c>
      <c r="T143" s="230">
        <f>S143*H143</f>
        <v>0</v>
      </c>
      <c r="AR143" s="23" t="s">
        <v>190</v>
      </c>
      <c r="AT143" s="23" t="s">
        <v>240</v>
      </c>
      <c r="AU143" s="23" t="s">
        <v>82</v>
      </c>
      <c r="AY143" s="23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23" t="s">
        <v>80</v>
      </c>
      <c r="BK143" s="231">
        <f>ROUND(I143*H143,2)</f>
        <v>0</v>
      </c>
      <c r="BL143" s="23" t="s">
        <v>157</v>
      </c>
      <c r="BM143" s="23" t="s">
        <v>1194</v>
      </c>
    </row>
    <row r="144" s="11" customFormat="1">
      <c r="B144" s="232"/>
      <c r="C144" s="233"/>
      <c r="D144" s="234" t="s">
        <v>159</v>
      </c>
      <c r="E144" s="233"/>
      <c r="F144" s="236" t="s">
        <v>1195</v>
      </c>
      <c r="G144" s="233"/>
      <c r="H144" s="237">
        <v>16.815000000000001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AT144" s="243" t="s">
        <v>159</v>
      </c>
      <c r="AU144" s="243" t="s">
        <v>82</v>
      </c>
      <c r="AV144" s="11" t="s">
        <v>82</v>
      </c>
      <c r="AW144" s="11" t="s">
        <v>6</v>
      </c>
      <c r="AX144" s="11" t="s">
        <v>80</v>
      </c>
      <c r="AY144" s="243" t="s">
        <v>150</v>
      </c>
    </row>
    <row r="145" s="1" customFormat="1" ht="16.5" customHeight="1">
      <c r="B145" s="45"/>
      <c r="C145" s="220" t="s">
        <v>251</v>
      </c>
      <c r="D145" s="220" t="s">
        <v>152</v>
      </c>
      <c r="E145" s="221" t="s">
        <v>1196</v>
      </c>
      <c r="F145" s="222" t="s">
        <v>1197</v>
      </c>
      <c r="G145" s="223" t="s">
        <v>259</v>
      </c>
      <c r="H145" s="224">
        <v>16.013999999999999</v>
      </c>
      <c r="I145" s="225"/>
      <c r="J145" s="226">
        <f>ROUND(I145*H145,2)</f>
        <v>0</v>
      </c>
      <c r="K145" s="222" t="s">
        <v>156</v>
      </c>
      <c r="L145" s="71"/>
      <c r="M145" s="227" t="s">
        <v>21</v>
      </c>
      <c r="N145" s="228" t="s">
        <v>43</v>
      </c>
      <c r="O145" s="46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AR145" s="23" t="s">
        <v>157</v>
      </c>
      <c r="AT145" s="23" t="s">
        <v>152</v>
      </c>
      <c r="AU145" s="23" t="s">
        <v>82</v>
      </c>
      <c r="AY145" s="23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23" t="s">
        <v>80</v>
      </c>
      <c r="BK145" s="231">
        <f>ROUND(I145*H145,2)</f>
        <v>0</v>
      </c>
      <c r="BL145" s="23" t="s">
        <v>157</v>
      </c>
      <c r="BM145" s="23" t="s">
        <v>1198</v>
      </c>
    </row>
    <row r="146" s="12" customFormat="1">
      <c r="B146" s="244"/>
      <c r="C146" s="245"/>
      <c r="D146" s="234" t="s">
        <v>159</v>
      </c>
      <c r="E146" s="246" t="s">
        <v>21</v>
      </c>
      <c r="F146" s="247" t="s">
        <v>1177</v>
      </c>
      <c r="G146" s="245"/>
      <c r="H146" s="246" t="s">
        <v>21</v>
      </c>
      <c r="I146" s="248"/>
      <c r="J146" s="245"/>
      <c r="K146" s="245"/>
      <c r="L146" s="249"/>
      <c r="M146" s="250"/>
      <c r="N146" s="251"/>
      <c r="O146" s="251"/>
      <c r="P146" s="251"/>
      <c r="Q146" s="251"/>
      <c r="R146" s="251"/>
      <c r="S146" s="251"/>
      <c r="T146" s="252"/>
      <c r="AT146" s="253" t="s">
        <v>159</v>
      </c>
      <c r="AU146" s="253" t="s">
        <v>82</v>
      </c>
      <c r="AV146" s="12" t="s">
        <v>80</v>
      </c>
      <c r="AW146" s="12" t="s">
        <v>35</v>
      </c>
      <c r="AX146" s="12" t="s">
        <v>72</v>
      </c>
      <c r="AY146" s="253" t="s">
        <v>150</v>
      </c>
    </row>
    <row r="147" s="11" customFormat="1">
      <c r="B147" s="232"/>
      <c r="C147" s="233"/>
      <c r="D147" s="234" t="s">
        <v>159</v>
      </c>
      <c r="E147" s="235" t="s">
        <v>21</v>
      </c>
      <c r="F147" s="236" t="s">
        <v>1191</v>
      </c>
      <c r="G147" s="233"/>
      <c r="H147" s="237">
        <v>16.013999999999999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AT147" s="243" t="s">
        <v>159</v>
      </c>
      <c r="AU147" s="243" t="s">
        <v>82</v>
      </c>
      <c r="AV147" s="11" t="s">
        <v>82</v>
      </c>
      <c r="AW147" s="11" t="s">
        <v>35</v>
      </c>
      <c r="AX147" s="11" t="s">
        <v>80</v>
      </c>
      <c r="AY147" s="243" t="s">
        <v>150</v>
      </c>
    </row>
    <row r="148" s="1" customFormat="1" ht="16.5" customHeight="1">
      <c r="B148" s="45"/>
      <c r="C148" s="220" t="s">
        <v>9</v>
      </c>
      <c r="D148" s="220" t="s">
        <v>152</v>
      </c>
      <c r="E148" s="221" t="s">
        <v>1199</v>
      </c>
      <c r="F148" s="222" t="s">
        <v>1200</v>
      </c>
      <c r="G148" s="223" t="s">
        <v>259</v>
      </c>
      <c r="H148" s="224">
        <v>16.013999999999999</v>
      </c>
      <c r="I148" s="225"/>
      <c r="J148" s="226">
        <f>ROUND(I148*H148,2)</f>
        <v>0</v>
      </c>
      <c r="K148" s="222" t="s">
        <v>156</v>
      </c>
      <c r="L148" s="71"/>
      <c r="M148" s="227" t="s">
        <v>21</v>
      </c>
      <c r="N148" s="228" t="s">
        <v>43</v>
      </c>
      <c r="O148" s="46"/>
      <c r="P148" s="229">
        <f>O148*H148</f>
        <v>0</v>
      </c>
      <c r="Q148" s="229">
        <v>0.00019000000000000001</v>
      </c>
      <c r="R148" s="229">
        <f>Q148*H148</f>
        <v>0.00304266</v>
      </c>
      <c r="S148" s="229">
        <v>0</v>
      </c>
      <c r="T148" s="230">
        <f>S148*H148</f>
        <v>0</v>
      </c>
      <c r="AR148" s="23" t="s">
        <v>157</v>
      </c>
      <c r="AT148" s="23" t="s">
        <v>152</v>
      </c>
      <c r="AU148" s="23" t="s">
        <v>82</v>
      </c>
      <c r="AY148" s="23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23" t="s">
        <v>80</v>
      </c>
      <c r="BK148" s="231">
        <f>ROUND(I148*H148,2)</f>
        <v>0</v>
      </c>
      <c r="BL148" s="23" t="s">
        <v>157</v>
      </c>
      <c r="BM148" s="23" t="s">
        <v>1201</v>
      </c>
    </row>
    <row r="149" s="1" customFormat="1" ht="16.5" customHeight="1">
      <c r="B149" s="45"/>
      <c r="C149" s="220" t="s">
        <v>262</v>
      </c>
      <c r="D149" s="220" t="s">
        <v>152</v>
      </c>
      <c r="E149" s="221" t="s">
        <v>1202</v>
      </c>
      <c r="F149" s="222" t="s">
        <v>1203</v>
      </c>
      <c r="G149" s="223" t="s">
        <v>259</v>
      </c>
      <c r="H149" s="224">
        <v>16.013999999999999</v>
      </c>
      <c r="I149" s="225"/>
      <c r="J149" s="226">
        <f>ROUND(I149*H149,2)</f>
        <v>0</v>
      </c>
      <c r="K149" s="222" t="s">
        <v>156</v>
      </c>
      <c r="L149" s="71"/>
      <c r="M149" s="227" t="s">
        <v>21</v>
      </c>
      <c r="N149" s="228" t="s">
        <v>43</v>
      </c>
      <c r="O149" s="46"/>
      <c r="P149" s="229">
        <f>O149*H149</f>
        <v>0</v>
      </c>
      <c r="Q149" s="229">
        <v>9.0000000000000006E-05</v>
      </c>
      <c r="R149" s="229">
        <f>Q149*H149</f>
        <v>0.00144126</v>
      </c>
      <c r="S149" s="229">
        <v>0</v>
      </c>
      <c r="T149" s="230">
        <f>S149*H149</f>
        <v>0</v>
      </c>
      <c r="AR149" s="23" t="s">
        <v>157</v>
      </c>
      <c r="AT149" s="23" t="s">
        <v>152</v>
      </c>
      <c r="AU149" s="23" t="s">
        <v>82</v>
      </c>
      <c r="AY149" s="23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23" t="s">
        <v>80</v>
      </c>
      <c r="BK149" s="231">
        <f>ROUND(I149*H149,2)</f>
        <v>0</v>
      </c>
      <c r="BL149" s="23" t="s">
        <v>157</v>
      </c>
      <c r="BM149" s="23" t="s">
        <v>1204</v>
      </c>
    </row>
    <row r="150" s="10" customFormat="1" ht="29.88" customHeight="1">
      <c r="B150" s="204"/>
      <c r="C150" s="205"/>
      <c r="D150" s="206" t="s">
        <v>71</v>
      </c>
      <c r="E150" s="218" t="s">
        <v>194</v>
      </c>
      <c r="F150" s="218" t="s">
        <v>621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P151</f>
        <v>0</v>
      </c>
      <c r="Q150" s="212"/>
      <c r="R150" s="213">
        <f>R151</f>
        <v>0</v>
      </c>
      <c r="S150" s="212"/>
      <c r="T150" s="214">
        <f>T151</f>
        <v>0</v>
      </c>
      <c r="AR150" s="215" t="s">
        <v>80</v>
      </c>
      <c r="AT150" s="216" t="s">
        <v>71</v>
      </c>
      <c r="AU150" s="216" t="s">
        <v>80</v>
      </c>
      <c r="AY150" s="215" t="s">
        <v>150</v>
      </c>
      <c r="BK150" s="217">
        <f>BK151</f>
        <v>0</v>
      </c>
    </row>
    <row r="151" s="1" customFormat="1" ht="16.5" customHeight="1">
      <c r="B151" s="45"/>
      <c r="C151" s="220" t="s">
        <v>267</v>
      </c>
      <c r="D151" s="220" t="s">
        <v>152</v>
      </c>
      <c r="E151" s="221" t="s">
        <v>1205</v>
      </c>
      <c r="F151" s="222" t="s">
        <v>1206</v>
      </c>
      <c r="G151" s="223" t="s">
        <v>254</v>
      </c>
      <c r="H151" s="224">
        <v>4</v>
      </c>
      <c r="I151" s="225"/>
      <c r="J151" s="226">
        <f>ROUND(I151*H151,2)</f>
        <v>0</v>
      </c>
      <c r="K151" s="222" t="s">
        <v>225</v>
      </c>
      <c r="L151" s="71"/>
      <c r="M151" s="227" t="s">
        <v>21</v>
      </c>
      <c r="N151" s="228" t="s">
        <v>43</v>
      </c>
      <c r="O151" s="46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AR151" s="23" t="s">
        <v>157</v>
      </c>
      <c r="AT151" s="23" t="s">
        <v>152</v>
      </c>
      <c r="AU151" s="23" t="s">
        <v>82</v>
      </c>
      <c r="AY151" s="23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23" t="s">
        <v>80</v>
      </c>
      <c r="BK151" s="231">
        <f>ROUND(I151*H151,2)</f>
        <v>0</v>
      </c>
      <c r="BL151" s="23" t="s">
        <v>157</v>
      </c>
      <c r="BM151" s="23" t="s">
        <v>1207</v>
      </c>
    </row>
    <row r="152" s="10" customFormat="1" ht="29.88" customHeight="1">
      <c r="B152" s="204"/>
      <c r="C152" s="205"/>
      <c r="D152" s="206" t="s">
        <v>71</v>
      </c>
      <c r="E152" s="218" t="s">
        <v>722</v>
      </c>
      <c r="F152" s="218" t="s">
        <v>723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P153</f>
        <v>0</v>
      </c>
      <c r="Q152" s="212"/>
      <c r="R152" s="213">
        <f>R153</f>
        <v>0</v>
      </c>
      <c r="S152" s="212"/>
      <c r="T152" s="214">
        <f>T153</f>
        <v>0</v>
      </c>
      <c r="AR152" s="215" t="s">
        <v>80</v>
      </c>
      <c r="AT152" s="216" t="s">
        <v>71</v>
      </c>
      <c r="AU152" s="216" t="s">
        <v>80</v>
      </c>
      <c r="AY152" s="215" t="s">
        <v>150</v>
      </c>
      <c r="BK152" s="217">
        <f>BK153</f>
        <v>0</v>
      </c>
    </row>
    <row r="153" s="1" customFormat="1" ht="38.25" customHeight="1">
      <c r="B153" s="45"/>
      <c r="C153" s="220" t="s">
        <v>272</v>
      </c>
      <c r="D153" s="220" t="s">
        <v>152</v>
      </c>
      <c r="E153" s="221" t="s">
        <v>1208</v>
      </c>
      <c r="F153" s="222" t="s">
        <v>1209</v>
      </c>
      <c r="G153" s="223" t="s">
        <v>224</v>
      </c>
      <c r="H153" s="224">
        <v>22.097000000000001</v>
      </c>
      <c r="I153" s="225"/>
      <c r="J153" s="226">
        <f>ROUND(I153*H153,2)</f>
        <v>0</v>
      </c>
      <c r="K153" s="222" t="s">
        <v>156</v>
      </c>
      <c r="L153" s="71"/>
      <c r="M153" s="227" t="s">
        <v>21</v>
      </c>
      <c r="N153" s="228" t="s">
        <v>43</v>
      </c>
      <c r="O153" s="46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AR153" s="23" t="s">
        <v>157</v>
      </c>
      <c r="AT153" s="23" t="s">
        <v>152</v>
      </c>
      <c r="AU153" s="23" t="s">
        <v>82</v>
      </c>
      <c r="AY153" s="23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23" t="s">
        <v>80</v>
      </c>
      <c r="BK153" s="231">
        <f>ROUND(I153*H153,2)</f>
        <v>0</v>
      </c>
      <c r="BL153" s="23" t="s">
        <v>157</v>
      </c>
      <c r="BM153" s="23" t="s">
        <v>1210</v>
      </c>
    </row>
    <row r="154" s="10" customFormat="1" ht="37.44" customHeight="1">
      <c r="B154" s="204"/>
      <c r="C154" s="205"/>
      <c r="D154" s="206" t="s">
        <v>71</v>
      </c>
      <c r="E154" s="207" t="s">
        <v>728</v>
      </c>
      <c r="F154" s="207" t="s">
        <v>729</v>
      </c>
      <c r="G154" s="205"/>
      <c r="H154" s="205"/>
      <c r="I154" s="208"/>
      <c r="J154" s="209">
        <f>BK154</f>
        <v>0</v>
      </c>
      <c r="K154" s="205"/>
      <c r="L154" s="210"/>
      <c r="M154" s="211"/>
      <c r="N154" s="212"/>
      <c r="O154" s="212"/>
      <c r="P154" s="213">
        <f>P155+P177+P198+P205</f>
        <v>0</v>
      </c>
      <c r="Q154" s="212"/>
      <c r="R154" s="213">
        <f>R155+R177+R198+R205</f>
        <v>0.09109600000000001</v>
      </c>
      <c r="S154" s="212"/>
      <c r="T154" s="214">
        <f>T155+T177+T198+T205</f>
        <v>0</v>
      </c>
      <c r="AR154" s="215" t="s">
        <v>82</v>
      </c>
      <c r="AT154" s="216" t="s">
        <v>71</v>
      </c>
      <c r="AU154" s="216" t="s">
        <v>72</v>
      </c>
      <c r="AY154" s="215" t="s">
        <v>150</v>
      </c>
      <c r="BK154" s="217">
        <f>BK155+BK177+BK198+BK205</f>
        <v>0</v>
      </c>
    </row>
    <row r="155" s="10" customFormat="1" ht="19.92" customHeight="1">
      <c r="B155" s="204"/>
      <c r="C155" s="205"/>
      <c r="D155" s="206" t="s">
        <v>71</v>
      </c>
      <c r="E155" s="218" t="s">
        <v>802</v>
      </c>
      <c r="F155" s="218" t="s">
        <v>803</v>
      </c>
      <c r="G155" s="205"/>
      <c r="H155" s="205"/>
      <c r="I155" s="208"/>
      <c r="J155" s="219">
        <f>BK155</f>
        <v>0</v>
      </c>
      <c r="K155" s="205"/>
      <c r="L155" s="210"/>
      <c r="M155" s="211"/>
      <c r="N155" s="212"/>
      <c r="O155" s="212"/>
      <c r="P155" s="213">
        <f>SUM(P156:P176)</f>
        <v>0</v>
      </c>
      <c r="Q155" s="212"/>
      <c r="R155" s="213">
        <f>SUM(R156:R176)</f>
        <v>0.022488000000000001</v>
      </c>
      <c r="S155" s="212"/>
      <c r="T155" s="214">
        <f>SUM(T156:T176)</f>
        <v>0</v>
      </c>
      <c r="AR155" s="215" t="s">
        <v>80</v>
      </c>
      <c r="AT155" s="216" t="s">
        <v>71</v>
      </c>
      <c r="AU155" s="216" t="s">
        <v>80</v>
      </c>
      <c r="AY155" s="215" t="s">
        <v>150</v>
      </c>
      <c r="BK155" s="217">
        <f>SUM(BK156:BK176)</f>
        <v>0</v>
      </c>
    </row>
    <row r="156" s="1" customFormat="1" ht="16.5" customHeight="1">
      <c r="B156" s="45"/>
      <c r="C156" s="220" t="s">
        <v>277</v>
      </c>
      <c r="D156" s="220" t="s">
        <v>152</v>
      </c>
      <c r="E156" s="221" t="s">
        <v>1211</v>
      </c>
      <c r="F156" s="222" t="s">
        <v>1212</v>
      </c>
      <c r="G156" s="223" t="s">
        <v>259</v>
      </c>
      <c r="H156" s="224">
        <v>6.2999999999999998</v>
      </c>
      <c r="I156" s="225"/>
      <c r="J156" s="226">
        <f>ROUND(I156*H156,2)</f>
        <v>0</v>
      </c>
      <c r="K156" s="222" t="s">
        <v>156</v>
      </c>
      <c r="L156" s="71"/>
      <c r="M156" s="227" t="s">
        <v>21</v>
      </c>
      <c r="N156" s="228" t="s">
        <v>43</v>
      </c>
      <c r="O156" s="46"/>
      <c r="P156" s="229">
        <f>O156*H156</f>
        <v>0</v>
      </c>
      <c r="Q156" s="229">
        <v>0.0011000000000000001</v>
      </c>
      <c r="R156" s="229">
        <f>Q156*H156</f>
        <v>0.0069300000000000004</v>
      </c>
      <c r="S156" s="229">
        <v>0</v>
      </c>
      <c r="T156" s="230">
        <f>S156*H156</f>
        <v>0</v>
      </c>
      <c r="AR156" s="23" t="s">
        <v>157</v>
      </c>
      <c r="AT156" s="23" t="s">
        <v>152</v>
      </c>
      <c r="AU156" s="23" t="s">
        <v>82</v>
      </c>
      <c r="AY156" s="23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23" t="s">
        <v>80</v>
      </c>
      <c r="BK156" s="231">
        <f>ROUND(I156*H156,2)</f>
        <v>0</v>
      </c>
      <c r="BL156" s="23" t="s">
        <v>157</v>
      </c>
      <c r="BM156" s="23" t="s">
        <v>1213</v>
      </c>
    </row>
    <row r="157" s="11" customFormat="1">
      <c r="B157" s="232"/>
      <c r="C157" s="233"/>
      <c r="D157" s="234" t="s">
        <v>159</v>
      </c>
      <c r="E157" s="235" t="s">
        <v>21</v>
      </c>
      <c r="F157" s="236" t="s">
        <v>1214</v>
      </c>
      <c r="G157" s="233"/>
      <c r="H157" s="237">
        <v>6.2999999999999998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AT157" s="243" t="s">
        <v>159</v>
      </c>
      <c r="AU157" s="243" t="s">
        <v>82</v>
      </c>
      <c r="AV157" s="11" t="s">
        <v>82</v>
      </c>
      <c r="AW157" s="11" t="s">
        <v>35</v>
      </c>
      <c r="AX157" s="11" t="s">
        <v>80</v>
      </c>
      <c r="AY157" s="243" t="s">
        <v>150</v>
      </c>
    </row>
    <row r="158" s="1" customFormat="1" ht="16.5" customHeight="1">
      <c r="B158" s="45"/>
      <c r="C158" s="220" t="s">
        <v>282</v>
      </c>
      <c r="D158" s="220" t="s">
        <v>152</v>
      </c>
      <c r="E158" s="221" t="s">
        <v>1215</v>
      </c>
      <c r="F158" s="222" t="s">
        <v>1216</v>
      </c>
      <c r="G158" s="223" t="s">
        <v>259</v>
      </c>
      <c r="H158" s="224">
        <v>9.4000000000000004</v>
      </c>
      <c r="I158" s="225"/>
      <c r="J158" s="226">
        <f>ROUND(I158*H158,2)</f>
        <v>0</v>
      </c>
      <c r="K158" s="222" t="s">
        <v>156</v>
      </c>
      <c r="L158" s="71"/>
      <c r="M158" s="227" t="s">
        <v>21</v>
      </c>
      <c r="N158" s="228" t="s">
        <v>43</v>
      </c>
      <c r="O158" s="46"/>
      <c r="P158" s="229">
        <f>O158*H158</f>
        <v>0</v>
      </c>
      <c r="Q158" s="229">
        <v>0.00081999999999999998</v>
      </c>
      <c r="R158" s="229">
        <f>Q158*H158</f>
        <v>0.0077080000000000004</v>
      </c>
      <c r="S158" s="229">
        <v>0</v>
      </c>
      <c r="T158" s="230">
        <f>S158*H158</f>
        <v>0</v>
      </c>
      <c r="AR158" s="23" t="s">
        <v>157</v>
      </c>
      <c r="AT158" s="23" t="s">
        <v>152</v>
      </c>
      <c r="AU158" s="23" t="s">
        <v>82</v>
      </c>
      <c r="AY158" s="23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23" t="s">
        <v>80</v>
      </c>
      <c r="BK158" s="231">
        <f>ROUND(I158*H158,2)</f>
        <v>0</v>
      </c>
      <c r="BL158" s="23" t="s">
        <v>157</v>
      </c>
      <c r="BM158" s="23" t="s">
        <v>1217</v>
      </c>
    </row>
    <row r="159" s="11" customFormat="1">
      <c r="B159" s="232"/>
      <c r="C159" s="233"/>
      <c r="D159" s="234" t="s">
        <v>159</v>
      </c>
      <c r="E159" s="235" t="s">
        <v>21</v>
      </c>
      <c r="F159" s="236" t="s">
        <v>1218</v>
      </c>
      <c r="G159" s="233"/>
      <c r="H159" s="237">
        <v>9.4000000000000004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AT159" s="243" t="s">
        <v>159</v>
      </c>
      <c r="AU159" s="243" t="s">
        <v>82</v>
      </c>
      <c r="AV159" s="11" t="s">
        <v>82</v>
      </c>
      <c r="AW159" s="11" t="s">
        <v>35</v>
      </c>
      <c r="AX159" s="11" t="s">
        <v>80</v>
      </c>
      <c r="AY159" s="243" t="s">
        <v>150</v>
      </c>
    </row>
    <row r="160" s="1" customFormat="1" ht="16.5" customHeight="1">
      <c r="B160" s="45"/>
      <c r="C160" s="220" t="s">
        <v>286</v>
      </c>
      <c r="D160" s="220" t="s">
        <v>152</v>
      </c>
      <c r="E160" s="221" t="s">
        <v>1219</v>
      </c>
      <c r="F160" s="222" t="s">
        <v>1220</v>
      </c>
      <c r="G160" s="223" t="s">
        <v>259</v>
      </c>
      <c r="H160" s="224">
        <v>3.5</v>
      </c>
      <c r="I160" s="225"/>
      <c r="J160" s="226">
        <f>ROUND(I160*H160,2)</f>
        <v>0</v>
      </c>
      <c r="K160" s="222" t="s">
        <v>156</v>
      </c>
      <c r="L160" s="71"/>
      <c r="M160" s="227" t="s">
        <v>21</v>
      </c>
      <c r="N160" s="228" t="s">
        <v>43</v>
      </c>
      <c r="O160" s="46"/>
      <c r="P160" s="229">
        <f>O160*H160</f>
        <v>0</v>
      </c>
      <c r="Q160" s="229">
        <v>0.0012099999999999999</v>
      </c>
      <c r="R160" s="229">
        <f>Q160*H160</f>
        <v>0.004235</v>
      </c>
      <c r="S160" s="229">
        <v>0</v>
      </c>
      <c r="T160" s="230">
        <f>S160*H160</f>
        <v>0</v>
      </c>
      <c r="AR160" s="23" t="s">
        <v>157</v>
      </c>
      <c r="AT160" s="23" t="s">
        <v>152</v>
      </c>
      <c r="AU160" s="23" t="s">
        <v>82</v>
      </c>
      <c r="AY160" s="23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23" t="s">
        <v>80</v>
      </c>
      <c r="BK160" s="231">
        <f>ROUND(I160*H160,2)</f>
        <v>0</v>
      </c>
      <c r="BL160" s="23" t="s">
        <v>157</v>
      </c>
      <c r="BM160" s="23" t="s">
        <v>1221</v>
      </c>
    </row>
    <row r="161" s="11" customFormat="1">
      <c r="B161" s="232"/>
      <c r="C161" s="233"/>
      <c r="D161" s="234" t="s">
        <v>159</v>
      </c>
      <c r="E161" s="235" t="s">
        <v>21</v>
      </c>
      <c r="F161" s="236" t="s">
        <v>1222</v>
      </c>
      <c r="G161" s="233"/>
      <c r="H161" s="237">
        <v>3.5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AT161" s="243" t="s">
        <v>159</v>
      </c>
      <c r="AU161" s="243" t="s">
        <v>82</v>
      </c>
      <c r="AV161" s="11" t="s">
        <v>82</v>
      </c>
      <c r="AW161" s="11" t="s">
        <v>35</v>
      </c>
      <c r="AX161" s="11" t="s">
        <v>80</v>
      </c>
      <c r="AY161" s="243" t="s">
        <v>150</v>
      </c>
    </row>
    <row r="162" s="1" customFormat="1" ht="16.5" customHeight="1">
      <c r="B162" s="45"/>
      <c r="C162" s="220" t="s">
        <v>292</v>
      </c>
      <c r="D162" s="220" t="s">
        <v>152</v>
      </c>
      <c r="E162" s="221" t="s">
        <v>1223</v>
      </c>
      <c r="F162" s="222" t="s">
        <v>1224</v>
      </c>
      <c r="G162" s="223" t="s">
        <v>259</v>
      </c>
      <c r="H162" s="224">
        <v>2</v>
      </c>
      <c r="I162" s="225"/>
      <c r="J162" s="226">
        <f>ROUND(I162*H162,2)</f>
        <v>0</v>
      </c>
      <c r="K162" s="222" t="s">
        <v>156</v>
      </c>
      <c r="L162" s="71"/>
      <c r="M162" s="227" t="s">
        <v>21</v>
      </c>
      <c r="N162" s="228" t="s">
        <v>43</v>
      </c>
      <c r="O162" s="46"/>
      <c r="P162" s="229">
        <f>O162*H162</f>
        <v>0</v>
      </c>
      <c r="Q162" s="229">
        <v>0.00029</v>
      </c>
      <c r="R162" s="229">
        <f>Q162*H162</f>
        <v>0.00058</v>
      </c>
      <c r="S162" s="229">
        <v>0</v>
      </c>
      <c r="T162" s="230">
        <f>S162*H162</f>
        <v>0</v>
      </c>
      <c r="AR162" s="23" t="s">
        <v>157</v>
      </c>
      <c r="AT162" s="23" t="s">
        <v>152</v>
      </c>
      <c r="AU162" s="23" t="s">
        <v>82</v>
      </c>
      <c r="AY162" s="23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23" t="s">
        <v>80</v>
      </c>
      <c r="BK162" s="231">
        <f>ROUND(I162*H162,2)</f>
        <v>0</v>
      </c>
      <c r="BL162" s="23" t="s">
        <v>157</v>
      </c>
      <c r="BM162" s="23" t="s">
        <v>1225</v>
      </c>
    </row>
    <row r="163" s="11" customFormat="1">
      <c r="B163" s="232"/>
      <c r="C163" s="233"/>
      <c r="D163" s="234" t="s">
        <v>159</v>
      </c>
      <c r="E163" s="235" t="s">
        <v>21</v>
      </c>
      <c r="F163" s="236" t="s">
        <v>1226</v>
      </c>
      <c r="G163" s="233"/>
      <c r="H163" s="237">
        <v>2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AT163" s="243" t="s">
        <v>159</v>
      </c>
      <c r="AU163" s="243" t="s">
        <v>82</v>
      </c>
      <c r="AV163" s="11" t="s">
        <v>82</v>
      </c>
      <c r="AW163" s="11" t="s">
        <v>35</v>
      </c>
      <c r="AX163" s="11" t="s">
        <v>80</v>
      </c>
      <c r="AY163" s="243" t="s">
        <v>150</v>
      </c>
    </row>
    <row r="164" s="1" customFormat="1" ht="16.5" customHeight="1">
      <c r="B164" s="45"/>
      <c r="C164" s="220" t="s">
        <v>298</v>
      </c>
      <c r="D164" s="220" t="s">
        <v>152</v>
      </c>
      <c r="E164" s="221" t="s">
        <v>1227</v>
      </c>
      <c r="F164" s="222" t="s">
        <v>1228</v>
      </c>
      <c r="G164" s="223" t="s">
        <v>259</v>
      </c>
      <c r="H164" s="224">
        <v>1.5</v>
      </c>
      <c r="I164" s="225"/>
      <c r="J164" s="226">
        <f>ROUND(I164*H164,2)</f>
        <v>0</v>
      </c>
      <c r="K164" s="222" t="s">
        <v>156</v>
      </c>
      <c r="L164" s="71"/>
      <c r="M164" s="227" t="s">
        <v>21</v>
      </c>
      <c r="N164" s="228" t="s">
        <v>43</v>
      </c>
      <c r="O164" s="46"/>
      <c r="P164" s="229">
        <f>O164*H164</f>
        <v>0</v>
      </c>
      <c r="Q164" s="229">
        <v>0.00035</v>
      </c>
      <c r="R164" s="229">
        <f>Q164*H164</f>
        <v>0.00052499999999999997</v>
      </c>
      <c r="S164" s="229">
        <v>0</v>
      </c>
      <c r="T164" s="230">
        <f>S164*H164</f>
        <v>0</v>
      </c>
      <c r="AR164" s="23" t="s">
        <v>157</v>
      </c>
      <c r="AT164" s="23" t="s">
        <v>152</v>
      </c>
      <c r="AU164" s="23" t="s">
        <v>82</v>
      </c>
      <c r="AY164" s="23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23" t="s">
        <v>80</v>
      </c>
      <c r="BK164" s="231">
        <f>ROUND(I164*H164,2)</f>
        <v>0</v>
      </c>
      <c r="BL164" s="23" t="s">
        <v>157</v>
      </c>
      <c r="BM164" s="23" t="s">
        <v>1229</v>
      </c>
    </row>
    <row r="165" s="11" customFormat="1">
      <c r="B165" s="232"/>
      <c r="C165" s="233"/>
      <c r="D165" s="234" t="s">
        <v>159</v>
      </c>
      <c r="E165" s="235" t="s">
        <v>21</v>
      </c>
      <c r="F165" s="236" t="s">
        <v>1230</v>
      </c>
      <c r="G165" s="233"/>
      <c r="H165" s="237">
        <v>1.5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AT165" s="243" t="s">
        <v>159</v>
      </c>
      <c r="AU165" s="243" t="s">
        <v>82</v>
      </c>
      <c r="AV165" s="11" t="s">
        <v>82</v>
      </c>
      <c r="AW165" s="11" t="s">
        <v>35</v>
      </c>
      <c r="AX165" s="11" t="s">
        <v>80</v>
      </c>
      <c r="AY165" s="243" t="s">
        <v>150</v>
      </c>
    </row>
    <row r="166" s="1" customFormat="1" ht="16.5" customHeight="1">
      <c r="B166" s="45"/>
      <c r="C166" s="220" t="s">
        <v>304</v>
      </c>
      <c r="D166" s="220" t="s">
        <v>152</v>
      </c>
      <c r="E166" s="221" t="s">
        <v>1231</v>
      </c>
      <c r="F166" s="222" t="s">
        <v>1232</v>
      </c>
      <c r="G166" s="223" t="s">
        <v>259</v>
      </c>
      <c r="H166" s="224">
        <v>0.80000000000000004</v>
      </c>
      <c r="I166" s="225"/>
      <c r="J166" s="226">
        <f>ROUND(I166*H166,2)</f>
        <v>0</v>
      </c>
      <c r="K166" s="222" t="s">
        <v>156</v>
      </c>
      <c r="L166" s="71"/>
      <c r="M166" s="227" t="s">
        <v>21</v>
      </c>
      <c r="N166" s="228" t="s">
        <v>43</v>
      </c>
      <c r="O166" s="46"/>
      <c r="P166" s="229">
        <f>O166*H166</f>
        <v>0</v>
      </c>
      <c r="Q166" s="229">
        <v>0.00114</v>
      </c>
      <c r="R166" s="229">
        <f>Q166*H166</f>
        <v>0.00091200000000000005</v>
      </c>
      <c r="S166" s="229">
        <v>0</v>
      </c>
      <c r="T166" s="230">
        <f>S166*H166</f>
        <v>0</v>
      </c>
      <c r="AR166" s="23" t="s">
        <v>157</v>
      </c>
      <c r="AT166" s="23" t="s">
        <v>152</v>
      </c>
      <c r="AU166" s="23" t="s">
        <v>82</v>
      </c>
      <c r="AY166" s="23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23" t="s">
        <v>80</v>
      </c>
      <c r="BK166" s="231">
        <f>ROUND(I166*H166,2)</f>
        <v>0</v>
      </c>
      <c r="BL166" s="23" t="s">
        <v>157</v>
      </c>
      <c r="BM166" s="23" t="s">
        <v>1233</v>
      </c>
    </row>
    <row r="167" s="11" customFormat="1">
      <c r="B167" s="232"/>
      <c r="C167" s="233"/>
      <c r="D167" s="234" t="s">
        <v>159</v>
      </c>
      <c r="E167" s="235" t="s">
        <v>21</v>
      </c>
      <c r="F167" s="236" t="s">
        <v>1234</v>
      </c>
      <c r="G167" s="233"/>
      <c r="H167" s="237">
        <v>0.80000000000000004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AT167" s="243" t="s">
        <v>159</v>
      </c>
      <c r="AU167" s="243" t="s">
        <v>82</v>
      </c>
      <c r="AV167" s="11" t="s">
        <v>82</v>
      </c>
      <c r="AW167" s="11" t="s">
        <v>35</v>
      </c>
      <c r="AX167" s="11" t="s">
        <v>80</v>
      </c>
      <c r="AY167" s="243" t="s">
        <v>150</v>
      </c>
    </row>
    <row r="168" s="1" customFormat="1" ht="16.5" customHeight="1">
      <c r="B168" s="45"/>
      <c r="C168" s="220" t="s">
        <v>312</v>
      </c>
      <c r="D168" s="220" t="s">
        <v>152</v>
      </c>
      <c r="E168" s="221" t="s">
        <v>1235</v>
      </c>
      <c r="F168" s="222" t="s">
        <v>1236</v>
      </c>
      <c r="G168" s="223" t="s">
        <v>259</v>
      </c>
      <c r="H168" s="224">
        <v>1.2</v>
      </c>
      <c r="I168" s="225"/>
      <c r="J168" s="226">
        <f>ROUND(I168*H168,2)</f>
        <v>0</v>
      </c>
      <c r="K168" s="222" t="s">
        <v>156</v>
      </c>
      <c r="L168" s="71"/>
      <c r="M168" s="227" t="s">
        <v>21</v>
      </c>
      <c r="N168" s="228" t="s">
        <v>43</v>
      </c>
      <c r="O168" s="46"/>
      <c r="P168" s="229">
        <f>O168*H168</f>
        <v>0</v>
      </c>
      <c r="Q168" s="229">
        <v>0.00109</v>
      </c>
      <c r="R168" s="229">
        <f>Q168*H168</f>
        <v>0.0013079999999999999</v>
      </c>
      <c r="S168" s="229">
        <v>0</v>
      </c>
      <c r="T168" s="230">
        <f>S168*H168</f>
        <v>0</v>
      </c>
      <c r="AR168" s="23" t="s">
        <v>157</v>
      </c>
      <c r="AT168" s="23" t="s">
        <v>152</v>
      </c>
      <c r="AU168" s="23" t="s">
        <v>82</v>
      </c>
      <c r="AY168" s="23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23" t="s">
        <v>80</v>
      </c>
      <c r="BK168" s="231">
        <f>ROUND(I168*H168,2)</f>
        <v>0</v>
      </c>
      <c r="BL168" s="23" t="s">
        <v>157</v>
      </c>
      <c r="BM168" s="23" t="s">
        <v>1237</v>
      </c>
    </row>
    <row r="169" s="11" customFormat="1">
      <c r="B169" s="232"/>
      <c r="C169" s="233"/>
      <c r="D169" s="234" t="s">
        <v>159</v>
      </c>
      <c r="E169" s="235" t="s">
        <v>21</v>
      </c>
      <c r="F169" s="236" t="s">
        <v>1238</v>
      </c>
      <c r="G169" s="233"/>
      <c r="H169" s="237">
        <v>1.2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AT169" s="243" t="s">
        <v>159</v>
      </c>
      <c r="AU169" s="243" t="s">
        <v>82</v>
      </c>
      <c r="AV169" s="11" t="s">
        <v>82</v>
      </c>
      <c r="AW169" s="11" t="s">
        <v>35</v>
      </c>
      <c r="AX169" s="11" t="s">
        <v>80</v>
      </c>
      <c r="AY169" s="243" t="s">
        <v>150</v>
      </c>
    </row>
    <row r="170" s="1" customFormat="1" ht="25.5" customHeight="1">
      <c r="B170" s="45"/>
      <c r="C170" s="220" t="s">
        <v>320</v>
      </c>
      <c r="D170" s="220" t="s">
        <v>152</v>
      </c>
      <c r="E170" s="221" t="s">
        <v>1239</v>
      </c>
      <c r="F170" s="222" t="s">
        <v>1240</v>
      </c>
      <c r="G170" s="223" t="s">
        <v>254</v>
      </c>
      <c r="H170" s="224">
        <v>2</v>
      </c>
      <c r="I170" s="225"/>
      <c r="J170" s="226">
        <f>ROUND(I170*H170,2)</f>
        <v>0</v>
      </c>
      <c r="K170" s="222" t="s">
        <v>156</v>
      </c>
      <c r="L170" s="71"/>
      <c r="M170" s="227" t="s">
        <v>21</v>
      </c>
      <c r="N170" s="228" t="s">
        <v>43</v>
      </c>
      <c r="O170" s="4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AR170" s="23" t="s">
        <v>157</v>
      </c>
      <c r="AT170" s="23" t="s">
        <v>152</v>
      </c>
      <c r="AU170" s="23" t="s">
        <v>82</v>
      </c>
      <c r="AY170" s="23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23" t="s">
        <v>80</v>
      </c>
      <c r="BK170" s="231">
        <f>ROUND(I170*H170,2)</f>
        <v>0</v>
      </c>
      <c r="BL170" s="23" t="s">
        <v>157</v>
      </c>
      <c r="BM170" s="23" t="s">
        <v>1241</v>
      </c>
    </row>
    <row r="171" s="1" customFormat="1" ht="25.5" customHeight="1">
      <c r="B171" s="45"/>
      <c r="C171" s="220" t="s">
        <v>327</v>
      </c>
      <c r="D171" s="220" t="s">
        <v>152</v>
      </c>
      <c r="E171" s="221" t="s">
        <v>1242</v>
      </c>
      <c r="F171" s="222" t="s">
        <v>1243</v>
      </c>
      <c r="G171" s="223" t="s">
        <v>254</v>
      </c>
      <c r="H171" s="224">
        <v>1</v>
      </c>
      <c r="I171" s="225"/>
      <c r="J171" s="226">
        <f>ROUND(I171*H171,2)</f>
        <v>0</v>
      </c>
      <c r="K171" s="222" t="s">
        <v>156</v>
      </c>
      <c r="L171" s="71"/>
      <c r="M171" s="227" t="s">
        <v>21</v>
      </c>
      <c r="N171" s="228" t="s">
        <v>43</v>
      </c>
      <c r="O171" s="46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AR171" s="23" t="s">
        <v>157</v>
      </c>
      <c r="AT171" s="23" t="s">
        <v>152</v>
      </c>
      <c r="AU171" s="23" t="s">
        <v>82</v>
      </c>
      <c r="AY171" s="23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23" t="s">
        <v>80</v>
      </c>
      <c r="BK171" s="231">
        <f>ROUND(I171*H171,2)</f>
        <v>0</v>
      </c>
      <c r="BL171" s="23" t="s">
        <v>157</v>
      </c>
      <c r="BM171" s="23" t="s">
        <v>1244</v>
      </c>
    </row>
    <row r="172" s="1" customFormat="1" ht="16.5" customHeight="1">
      <c r="B172" s="45"/>
      <c r="C172" s="220" t="s">
        <v>333</v>
      </c>
      <c r="D172" s="220" t="s">
        <v>152</v>
      </c>
      <c r="E172" s="221" t="s">
        <v>1245</v>
      </c>
      <c r="F172" s="222" t="s">
        <v>1246</v>
      </c>
      <c r="G172" s="223" t="s">
        <v>254</v>
      </c>
      <c r="H172" s="224">
        <v>1</v>
      </c>
      <c r="I172" s="225"/>
      <c r="J172" s="226">
        <f>ROUND(I172*H172,2)</f>
        <v>0</v>
      </c>
      <c r="K172" s="222" t="s">
        <v>156</v>
      </c>
      <c r="L172" s="71"/>
      <c r="M172" s="227" t="s">
        <v>21</v>
      </c>
      <c r="N172" s="228" t="s">
        <v>43</v>
      </c>
      <c r="O172" s="46"/>
      <c r="P172" s="229">
        <f>O172*H172</f>
        <v>0</v>
      </c>
      <c r="Q172" s="229">
        <v>0.00029</v>
      </c>
      <c r="R172" s="229">
        <f>Q172*H172</f>
        <v>0.00029</v>
      </c>
      <c r="S172" s="229">
        <v>0</v>
      </c>
      <c r="T172" s="230">
        <f>S172*H172</f>
        <v>0</v>
      </c>
      <c r="AR172" s="23" t="s">
        <v>157</v>
      </c>
      <c r="AT172" s="23" t="s">
        <v>152</v>
      </c>
      <c r="AU172" s="23" t="s">
        <v>82</v>
      </c>
      <c r="AY172" s="23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23" t="s">
        <v>80</v>
      </c>
      <c r="BK172" s="231">
        <f>ROUND(I172*H172,2)</f>
        <v>0</v>
      </c>
      <c r="BL172" s="23" t="s">
        <v>157</v>
      </c>
      <c r="BM172" s="23" t="s">
        <v>1247</v>
      </c>
    </row>
    <row r="173" s="1" customFormat="1" ht="16.5" customHeight="1">
      <c r="B173" s="45"/>
      <c r="C173" s="220" t="s">
        <v>338</v>
      </c>
      <c r="D173" s="220" t="s">
        <v>152</v>
      </c>
      <c r="E173" s="221" t="s">
        <v>1248</v>
      </c>
      <c r="F173" s="222" t="s">
        <v>1249</v>
      </c>
      <c r="G173" s="223" t="s">
        <v>259</v>
      </c>
      <c r="H173" s="224">
        <v>23.5</v>
      </c>
      <c r="I173" s="225"/>
      <c r="J173" s="226">
        <f>ROUND(I173*H173,2)</f>
        <v>0</v>
      </c>
      <c r="K173" s="222" t="s">
        <v>21</v>
      </c>
      <c r="L173" s="71"/>
      <c r="M173" s="227" t="s">
        <v>21</v>
      </c>
      <c r="N173" s="228" t="s">
        <v>43</v>
      </c>
      <c r="O173" s="46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AR173" s="23" t="s">
        <v>157</v>
      </c>
      <c r="AT173" s="23" t="s">
        <v>152</v>
      </c>
      <c r="AU173" s="23" t="s">
        <v>82</v>
      </c>
      <c r="AY173" s="23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23" t="s">
        <v>80</v>
      </c>
      <c r="BK173" s="231">
        <f>ROUND(I173*H173,2)</f>
        <v>0</v>
      </c>
      <c r="BL173" s="23" t="s">
        <v>157</v>
      </c>
      <c r="BM173" s="23" t="s">
        <v>1250</v>
      </c>
    </row>
    <row r="174" s="11" customFormat="1">
      <c r="B174" s="232"/>
      <c r="C174" s="233"/>
      <c r="D174" s="234" t="s">
        <v>159</v>
      </c>
      <c r="E174" s="235" t="s">
        <v>21</v>
      </c>
      <c r="F174" s="236" t="s">
        <v>1251</v>
      </c>
      <c r="G174" s="233"/>
      <c r="H174" s="237">
        <v>23.5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AT174" s="243" t="s">
        <v>159</v>
      </c>
      <c r="AU174" s="243" t="s">
        <v>82</v>
      </c>
      <c r="AV174" s="11" t="s">
        <v>82</v>
      </c>
      <c r="AW174" s="11" t="s">
        <v>35</v>
      </c>
      <c r="AX174" s="11" t="s">
        <v>80</v>
      </c>
      <c r="AY174" s="243" t="s">
        <v>150</v>
      </c>
    </row>
    <row r="175" s="1" customFormat="1" ht="16.5" customHeight="1">
      <c r="B175" s="45"/>
      <c r="C175" s="220" t="s">
        <v>343</v>
      </c>
      <c r="D175" s="220" t="s">
        <v>152</v>
      </c>
      <c r="E175" s="221" t="s">
        <v>1252</v>
      </c>
      <c r="F175" s="222" t="s">
        <v>1253</v>
      </c>
      <c r="G175" s="223" t="s">
        <v>259</v>
      </c>
      <c r="H175" s="224">
        <v>23.5</v>
      </c>
      <c r="I175" s="225"/>
      <c r="J175" s="226">
        <f>ROUND(I175*H175,2)</f>
        <v>0</v>
      </c>
      <c r="K175" s="222" t="s">
        <v>156</v>
      </c>
      <c r="L175" s="71"/>
      <c r="M175" s="227" t="s">
        <v>21</v>
      </c>
      <c r="N175" s="228" t="s">
        <v>43</v>
      </c>
      <c r="O175" s="4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AR175" s="23" t="s">
        <v>157</v>
      </c>
      <c r="AT175" s="23" t="s">
        <v>152</v>
      </c>
      <c r="AU175" s="23" t="s">
        <v>82</v>
      </c>
      <c r="AY175" s="23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23" t="s">
        <v>80</v>
      </c>
      <c r="BK175" s="231">
        <f>ROUND(I175*H175,2)</f>
        <v>0</v>
      </c>
      <c r="BL175" s="23" t="s">
        <v>157</v>
      </c>
      <c r="BM175" s="23" t="s">
        <v>1254</v>
      </c>
    </row>
    <row r="176" s="11" customFormat="1">
      <c r="B176" s="232"/>
      <c r="C176" s="233"/>
      <c r="D176" s="234" t="s">
        <v>159</v>
      </c>
      <c r="E176" s="235" t="s">
        <v>21</v>
      </c>
      <c r="F176" s="236" t="s">
        <v>1251</v>
      </c>
      <c r="G176" s="233"/>
      <c r="H176" s="237">
        <v>23.5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AT176" s="243" t="s">
        <v>159</v>
      </c>
      <c r="AU176" s="243" t="s">
        <v>82</v>
      </c>
      <c r="AV176" s="11" t="s">
        <v>82</v>
      </c>
      <c r="AW176" s="11" t="s">
        <v>35</v>
      </c>
      <c r="AX176" s="11" t="s">
        <v>80</v>
      </c>
      <c r="AY176" s="243" t="s">
        <v>150</v>
      </c>
    </row>
    <row r="177" s="10" customFormat="1" ht="29.88" customHeight="1">
      <c r="B177" s="204"/>
      <c r="C177" s="205"/>
      <c r="D177" s="206" t="s">
        <v>71</v>
      </c>
      <c r="E177" s="218" t="s">
        <v>1255</v>
      </c>
      <c r="F177" s="218" t="s">
        <v>1256</v>
      </c>
      <c r="G177" s="205"/>
      <c r="H177" s="205"/>
      <c r="I177" s="208"/>
      <c r="J177" s="219">
        <f>BK177</f>
        <v>0</v>
      </c>
      <c r="K177" s="205"/>
      <c r="L177" s="210"/>
      <c r="M177" s="211"/>
      <c r="N177" s="212"/>
      <c r="O177" s="212"/>
      <c r="P177" s="213">
        <f>SUM(P178:P197)</f>
        <v>0</v>
      </c>
      <c r="Q177" s="212"/>
      <c r="R177" s="213">
        <f>SUM(R178:R197)</f>
        <v>0.025658000000000004</v>
      </c>
      <c r="S177" s="212"/>
      <c r="T177" s="214">
        <f>SUM(T178:T197)</f>
        <v>0</v>
      </c>
      <c r="AR177" s="215" t="s">
        <v>80</v>
      </c>
      <c r="AT177" s="216" t="s">
        <v>71</v>
      </c>
      <c r="AU177" s="216" t="s">
        <v>80</v>
      </c>
      <c r="AY177" s="215" t="s">
        <v>150</v>
      </c>
      <c r="BK177" s="217">
        <f>SUM(BK178:BK197)</f>
        <v>0</v>
      </c>
    </row>
    <row r="178" s="1" customFormat="1" ht="16.5" customHeight="1">
      <c r="B178" s="45"/>
      <c r="C178" s="220" t="s">
        <v>347</v>
      </c>
      <c r="D178" s="220" t="s">
        <v>152</v>
      </c>
      <c r="E178" s="221" t="s">
        <v>1257</v>
      </c>
      <c r="F178" s="222" t="s">
        <v>1258</v>
      </c>
      <c r="G178" s="223" t="s">
        <v>783</v>
      </c>
      <c r="H178" s="224">
        <v>1</v>
      </c>
      <c r="I178" s="225"/>
      <c r="J178" s="226">
        <f>ROUND(I178*H178,2)</f>
        <v>0</v>
      </c>
      <c r="K178" s="222" t="s">
        <v>225</v>
      </c>
      <c r="L178" s="71"/>
      <c r="M178" s="227" t="s">
        <v>21</v>
      </c>
      <c r="N178" s="228" t="s">
        <v>43</v>
      </c>
      <c r="O178" s="46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AR178" s="23" t="s">
        <v>157</v>
      </c>
      <c r="AT178" s="23" t="s">
        <v>152</v>
      </c>
      <c r="AU178" s="23" t="s">
        <v>82</v>
      </c>
      <c r="AY178" s="23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23" t="s">
        <v>80</v>
      </c>
      <c r="BK178" s="231">
        <f>ROUND(I178*H178,2)</f>
        <v>0</v>
      </c>
      <c r="BL178" s="23" t="s">
        <v>157</v>
      </c>
      <c r="BM178" s="23" t="s">
        <v>1259</v>
      </c>
    </row>
    <row r="179" s="1" customFormat="1" ht="16.5" customHeight="1">
      <c r="B179" s="45"/>
      <c r="C179" s="220" t="s">
        <v>353</v>
      </c>
      <c r="D179" s="220" t="s">
        <v>152</v>
      </c>
      <c r="E179" s="221" t="s">
        <v>1260</v>
      </c>
      <c r="F179" s="222" t="s">
        <v>1261</v>
      </c>
      <c r="G179" s="223" t="s">
        <v>254</v>
      </c>
      <c r="H179" s="224">
        <v>2</v>
      </c>
      <c r="I179" s="225"/>
      <c r="J179" s="226">
        <f>ROUND(I179*H179,2)</f>
        <v>0</v>
      </c>
      <c r="K179" s="222" t="s">
        <v>225</v>
      </c>
      <c r="L179" s="71"/>
      <c r="M179" s="227" t="s">
        <v>21</v>
      </c>
      <c r="N179" s="228" t="s">
        <v>43</v>
      </c>
      <c r="O179" s="46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AR179" s="23" t="s">
        <v>157</v>
      </c>
      <c r="AT179" s="23" t="s">
        <v>152</v>
      </c>
      <c r="AU179" s="23" t="s">
        <v>82</v>
      </c>
      <c r="AY179" s="23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23" t="s">
        <v>80</v>
      </c>
      <c r="BK179" s="231">
        <f>ROUND(I179*H179,2)</f>
        <v>0</v>
      </c>
      <c r="BL179" s="23" t="s">
        <v>157</v>
      </c>
      <c r="BM179" s="23" t="s">
        <v>1262</v>
      </c>
    </row>
    <row r="180" s="1" customFormat="1" ht="25.5" customHeight="1">
      <c r="B180" s="45"/>
      <c r="C180" s="220" t="s">
        <v>357</v>
      </c>
      <c r="D180" s="220" t="s">
        <v>152</v>
      </c>
      <c r="E180" s="221" t="s">
        <v>1263</v>
      </c>
      <c r="F180" s="222" t="s">
        <v>1264</v>
      </c>
      <c r="G180" s="223" t="s">
        <v>1265</v>
      </c>
      <c r="H180" s="224">
        <v>1</v>
      </c>
      <c r="I180" s="225"/>
      <c r="J180" s="226">
        <f>ROUND(I180*H180,2)</f>
        <v>0</v>
      </c>
      <c r="K180" s="222" t="s">
        <v>156</v>
      </c>
      <c r="L180" s="71"/>
      <c r="M180" s="227" t="s">
        <v>21</v>
      </c>
      <c r="N180" s="228" t="s">
        <v>43</v>
      </c>
      <c r="O180" s="46"/>
      <c r="P180" s="229">
        <f>O180*H180</f>
        <v>0</v>
      </c>
      <c r="Q180" s="229">
        <v>0.0085000000000000006</v>
      </c>
      <c r="R180" s="229">
        <f>Q180*H180</f>
        <v>0.0085000000000000006</v>
      </c>
      <c r="S180" s="229">
        <v>0</v>
      </c>
      <c r="T180" s="230">
        <f>S180*H180</f>
        <v>0</v>
      </c>
      <c r="AR180" s="23" t="s">
        <v>157</v>
      </c>
      <c r="AT180" s="23" t="s">
        <v>152</v>
      </c>
      <c r="AU180" s="23" t="s">
        <v>82</v>
      </c>
      <c r="AY180" s="23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23" t="s">
        <v>80</v>
      </c>
      <c r="BK180" s="231">
        <f>ROUND(I180*H180,2)</f>
        <v>0</v>
      </c>
      <c r="BL180" s="23" t="s">
        <v>157</v>
      </c>
      <c r="BM180" s="23" t="s">
        <v>1266</v>
      </c>
    </row>
    <row r="181" s="1" customFormat="1" ht="25.5" customHeight="1">
      <c r="B181" s="45"/>
      <c r="C181" s="220" t="s">
        <v>361</v>
      </c>
      <c r="D181" s="220" t="s">
        <v>152</v>
      </c>
      <c r="E181" s="221" t="s">
        <v>1267</v>
      </c>
      <c r="F181" s="222" t="s">
        <v>1268</v>
      </c>
      <c r="G181" s="223" t="s">
        <v>259</v>
      </c>
      <c r="H181" s="224">
        <v>8.5999999999999996</v>
      </c>
      <c r="I181" s="225"/>
      <c r="J181" s="226">
        <f>ROUND(I181*H181,2)</f>
        <v>0</v>
      </c>
      <c r="K181" s="222" t="s">
        <v>156</v>
      </c>
      <c r="L181" s="71"/>
      <c r="M181" s="227" t="s">
        <v>21</v>
      </c>
      <c r="N181" s="228" t="s">
        <v>43</v>
      </c>
      <c r="O181" s="46"/>
      <c r="P181" s="229">
        <f>O181*H181</f>
        <v>0</v>
      </c>
      <c r="Q181" s="229">
        <v>0.00022000000000000001</v>
      </c>
      <c r="R181" s="229">
        <f>Q181*H181</f>
        <v>0.001892</v>
      </c>
      <c r="S181" s="229">
        <v>0</v>
      </c>
      <c r="T181" s="230">
        <f>S181*H181</f>
        <v>0</v>
      </c>
      <c r="AR181" s="23" t="s">
        <v>157</v>
      </c>
      <c r="AT181" s="23" t="s">
        <v>152</v>
      </c>
      <c r="AU181" s="23" t="s">
        <v>82</v>
      </c>
      <c r="AY181" s="23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23" t="s">
        <v>80</v>
      </c>
      <c r="BK181" s="231">
        <f>ROUND(I181*H181,2)</f>
        <v>0</v>
      </c>
      <c r="BL181" s="23" t="s">
        <v>157</v>
      </c>
      <c r="BM181" s="23" t="s">
        <v>1269</v>
      </c>
    </row>
    <row r="182" s="12" customFormat="1">
      <c r="B182" s="244"/>
      <c r="C182" s="245"/>
      <c r="D182" s="234" t="s">
        <v>159</v>
      </c>
      <c r="E182" s="246" t="s">
        <v>21</v>
      </c>
      <c r="F182" s="247" t="s">
        <v>1270</v>
      </c>
      <c r="G182" s="245"/>
      <c r="H182" s="246" t="s">
        <v>21</v>
      </c>
      <c r="I182" s="248"/>
      <c r="J182" s="245"/>
      <c r="K182" s="245"/>
      <c r="L182" s="249"/>
      <c r="M182" s="250"/>
      <c r="N182" s="251"/>
      <c r="O182" s="251"/>
      <c r="P182" s="251"/>
      <c r="Q182" s="251"/>
      <c r="R182" s="251"/>
      <c r="S182" s="251"/>
      <c r="T182" s="252"/>
      <c r="AT182" s="253" t="s">
        <v>159</v>
      </c>
      <c r="AU182" s="253" t="s">
        <v>82</v>
      </c>
      <c r="AV182" s="12" t="s">
        <v>80</v>
      </c>
      <c r="AW182" s="12" t="s">
        <v>35</v>
      </c>
      <c r="AX182" s="12" t="s">
        <v>72</v>
      </c>
      <c r="AY182" s="253" t="s">
        <v>150</v>
      </c>
    </row>
    <row r="183" s="11" customFormat="1">
      <c r="B183" s="232"/>
      <c r="C183" s="233"/>
      <c r="D183" s="234" t="s">
        <v>159</v>
      </c>
      <c r="E183" s="235" t="s">
        <v>21</v>
      </c>
      <c r="F183" s="236" t="s">
        <v>1271</v>
      </c>
      <c r="G183" s="233"/>
      <c r="H183" s="237">
        <v>8.5999999999999996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AT183" s="243" t="s">
        <v>159</v>
      </c>
      <c r="AU183" s="243" t="s">
        <v>82</v>
      </c>
      <c r="AV183" s="11" t="s">
        <v>82</v>
      </c>
      <c r="AW183" s="11" t="s">
        <v>35</v>
      </c>
      <c r="AX183" s="11" t="s">
        <v>80</v>
      </c>
      <c r="AY183" s="243" t="s">
        <v>150</v>
      </c>
    </row>
    <row r="184" s="1" customFormat="1" ht="25.5" customHeight="1">
      <c r="B184" s="45"/>
      <c r="C184" s="220" t="s">
        <v>367</v>
      </c>
      <c r="D184" s="220" t="s">
        <v>152</v>
      </c>
      <c r="E184" s="221" t="s">
        <v>1272</v>
      </c>
      <c r="F184" s="222" t="s">
        <v>1273</v>
      </c>
      <c r="G184" s="223" t="s">
        <v>259</v>
      </c>
      <c r="H184" s="224">
        <v>11.1</v>
      </c>
      <c r="I184" s="225"/>
      <c r="J184" s="226">
        <f>ROUND(I184*H184,2)</f>
        <v>0</v>
      </c>
      <c r="K184" s="222" t="s">
        <v>156</v>
      </c>
      <c r="L184" s="71"/>
      <c r="M184" s="227" t="s">
        <v>21</v>
      </c>
      <c r="N184" s="228" t="s">
        <v>43</v>
      </c>
      <c r="O184" s="46"/>
      <c r="P184" s="229">
        <f>O184*H184</f>
        <v>0</v>
      </c>
      <c r="Q184" s="229">
        <v>0.00029999999999999997</v>
      </c>
      <c r="R184" s="229">
        <f>Q184*H184</f>
        <v>0.0033299999999999996</v>
      </c>
      <c r="S184" s="229">
        <v>0</v>
      </c>
      <c r="T184" s="230">
        <f>S184*H184</f>
        <v>0</v>
      </c>
      <c r="AR184" s="23" t="s">
        <v>157</v>
      </c>
      <c r="AT184" s="23" t="s">
        <v>152</v>
      </c>
      <c r="AU184" s="23" t="s">
        <v>82</v>
      </c>
      <c r="AY184" s="23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23" t="s">
        <v>80</v>
      </c>
      <c r="BK184" s="231">
        <f>ROUND(I184*H184,2)</f>
        <v>0</v>
      </c>
      <c r="BL184" s="23" t="s">
        <v>157</v>
      </c>
      <c r="BM184" s="23" t="s">
        <v>1274</v>
      </c>
    </row>
    <row r="185" s="12" customFormat="1">
      <c r="B185" s="244"/>
      <c r="C185" s="245"/>
      <c r="D185" s="234" t="s">
        <v>159</v>
      </c>
      <c r="E185" s="246" t="s">
        <v>21</v>
      </c>
      <c r="F185" s="247" t="s">
        <v>1270</v>
      </c>
      <c r="G185" s="245"/>
      <c r="H185" s="246" t="s">
        <v>21</v>
      </c>
      <c r="I185" s="248"/>
      <c r="J185" s="245"/>
      <c r="K185" s="245"/>
      <c r="L185" s="249"/>
      <c r="M185" s="250"/>
      <c r="N185" s="251"/>
      <c r="O185" s="251"/>
      <c r="P185" s="251"/>
      <c r="Q185" s="251"/>
      <c r="R185" s="251"/>
      <c r="S185" s="251"/>
      <c r="T185" s="252"/>
      <c r="AT185" s="253" t="s">
        <v>159</v>
      </c>
      <c r="AU185" s="253" t="s">
        <v>82</v>
      </c>
      <c r="AV185" s="12" t="s">
        <v>80</v>
      </c>
      <c r="AW185" s="12" t="s">
        <v>35</v>
      </c>
      <c r="AX185" s="12" t="s">
        <v>72</v>
      </c>
      <c r="AY185" s="253" t="s">
        <v>150</v>
      </c>
    </row>
    <row r="186" s="11" customFormat="1">
      <c r="B186" s="232"/>
      <c r="C186" s="233"/>
      <c r="D186" s="234" t="s">
        <v>159</v>
      </c>
      <c r="E186" s="235" t="s">
        <v>21</v>
      </c>
      <c r="F186" s="236" t="s">
        <v>1275</v>
      </c>
      <c r="G186" s="233"/>
      <c r="H186" s="237">
        <v>11.1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AT186" s="243" t="s">
        <v>159</v>
      </c>
      <c r="AU186" s="243" t="s">
        <v>82</v>
      </c>
      <c r="AV186" s="11" t="s">
        <v>82</v>
      </c>
      <c r="AW186" s="11" t="s">
        <v>35</v>
      </c>
      <c r="AX186" s="11" t="s">
        <v>80</v>
      </c>
      <c r="AY186" s="243" t="s">
        <v>150</v>
      </c>
    </row>
    <row r="187" s="1" customFormat="1" ht="25.5" customHeight="1">
      <c r="B187" s="45"/>
      <c r="C187" s="220" t="s">
        <v>373</v>
      </c>
      <c r="D187" s="220" t="s">
        <v>152</v>
      </c>
      <c r="E187" s="221" t="s">
        <v>1276</v>
      </c>
      <c r="F187" s="222" t="s">
        <v>1277</v>
      </c>
      <c r="G187" s="223" t="s">
        <v>259</v>
      </c>
      <c r="H187" s="224">
        <v>8.5999999999999996</v>
      </c>
      <c r="I187" s="225"/>
      <c r="J187" s="226">
        <f>ROUND(I187*H187,2)</f>
        <v>0</v>
      </c>
      <c r="K187" s="222" t="s">
        <v>225</v>
      </c>
      <c r="L187" s="71"/>
      <c r="M187" s="227" t="s">
        <v>21</v>
      </c>
      <c r="N187" s="228" t="s">
        <v>43</v>
      </c>
      <c r="O187" s="46"/>
      <c r="P187" s="229">
        <f>O187*H187</f>
        <v>0</v>
      </c>
      <c r="Q187" s="229">
        <v>4.0000000000000003E-05</v>
      </c>
      <c r="R187" s="229">
        <f>Q187*H187</f>
        <v>0.00034400000000000001</v>
      </c>
      <c r="S187" s="229">
        <v>0</v>
      </c>
      <c r="T187" s="230">
        <f>S187*H187</f>
        <v>0</v>
      </c>
      <c r="AR187" s="23" t="s">
        <v>157</v>
      </c>
      <c r="AT187" s="23" t="s">
        <v>152</v>
      </c>
      <c r="AU187" s="23" t="s">
        <v>82</v>
      </c>
      <c r="AY187" s="23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23" t="s">
        <v>80</v>
      </c>
      <c r="BK187" s="231">
        <f>ROUND(I187*H187,2)</f>
        <v>0</v>
      </c>
      <c r="BL187" s="23" t="s">
        <v>157</v>
      </c>
      <c r="BM187" s="23" t="s">
        <v>1278</v>
      </c>
    </row>
    <row r="188" s="1" customFormat="1" ht="25.5" customHeight="1">
      <c r="B188" s="45"/>
      <c r="C188" s="220" t="s">
        <v>379</v>
      </c>
      <c r="D188" s="220" t="s">
        <v>152</v>
      </c>
      <c r="E188" s="221" t="s">
        <v>1279</v>
      </c>
      <c r="F188" s="222" t="s">
        <v>1280</v>
      </c>
      <c r="G188" s="223" t="s">
        <v>259</v>
      </c>
      <c r="H188" s="224">
        <v>11.1</v>
      </c>
      <c r="I188" s="225"/>
      <c r="J188" s="226">
        <f>ROUND(I188*H188,2)</f>
        <v>0</v>
      </c>
      <c r="K188" s="222" t="s">
        <v>225</v>
      </c>
      <c r="L188" s="71"/>
      <c r="M188" s="227" t="s">
        <v>21</v>
      </c>
      <c r="N188" s="228" t="s">
        <v>43</v>
      </c>
      <c r="O188" s="46"/>
      <c r="P188" s="229">
        <f>O188*H188</f>
        <v>0</v>
      </c>
      <c r="Q188" s="229">
        <v>5.0000000000000002E-05</v>
      </c>
      <c r="R188" s="229">
        <f>Q188*H188</f>
        <v>0.00055500000000000005</v>
      </c>
      <c r="S188" s="229">
        <v>0</v>
      </c>
      <c r="T188" s="230">
        <f>S188*H188</f>
        <v>0</v>
      </c>
      <c r="AR188" s="23" t="s">
        <v>157</v>
      </c>
      <c r="AT188" s="23" t="s">
        <v>152</v>
      </c>
      <c r="AU188" s="23" t="s">
        <v>82</v>
      </c>
      <c r="AY188" s="23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23" t="s">
        <v>80</v>
      </c>
      <c r="BK188" s="231">
        <f>ROUND(I188*H188,2)</f>
        <v>0</v>
      </c>
      <c r="BL188" s="23" t="s">
        <v>157</v>
      </c>
      <c r="BM188" s="23" t="s">
        <v>1281</v>
      </c>
    </row>
    <row r="189" s="1" customFormat="1" ht="25.5" customHeight="1">
      <c r="B189" s="45"/>
      <c r="C189" s="220" t="s">
        <v>385</v>
      </c>
      <c r="D189" s="220" t="s">
        <v>152</v>
      </c>
      <c r="E189" s="221" t="s">
        <v>1282</v>
      </c>
      <c r="F189" s="222" t="s">
        <v>1283</v>
      </c>
      <c r="G189" s="223" t="s">
        <v>254</v>
      </c>
      <c r="H189" s="224">
        <v>2</v>
      </c>
      <c r="I189" s="225"/>
      <c r="J189" s="226">
        <f>ROUND(I189*H189,2)</f>
        <v>0</v>
      </c>
      <c r="K189" s="222" t="s">
        <v>156</v>
      </c>
      <c r="L189" s="71"/>
      <c r="M189" s="227" t="s">
        <v>21</v>
      </c>
      <c r="N189" s="228" t="s">
        <v>43</v>
      </c>
      <c r="O189" s="46"/>
      <c r="P189" s="229">
        <f>O189*H189</f>
        <v>0</v>
      </c>
      <c r="Q189" s="229">
        <v>0.00013999999999999999</v>
      </c>
      <c r="R189" s="229">
        <f>Q189*H189</f>
        <v>0.00027999999999999998</v>
      </c>
      <c r="S189" s="229">
        <v>0</v>
      </c>
      <c r="T189" s="230">
        <f>S189*H189</f>
        <v>0</v>
      </c>
      <c r="AR189" s="23" t="s">
        <v>157</v>
      </c>
      <c r="AT189" s="23" t="s">
        <v>152</v>
      </c>
      <c r="AU189" s="23" t="s">
        <v>82</v>
      </c>
      <c r="AY189" s="23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23" t="s">
        <v>80</v>
      </c>
      <c r="BK189" s="231">
        <f>ROUND(I189*H189,2)</f>
        <v>0</v>
      </c>
      <c r="BL189" s="23" t="s">
        <v>157</v>
      </c>
      <c r="BM189" s="23" t="s">
        <v>1284</v>
      </c>
    </row>
    <row r="190" s="1" customFormat="1" ht="25.5" customHeight="1">
      <c r="B190" s="45"/>
      <c r="C190" s="220" t="s">
        <v>390</v>
      </c>
      <c r="D190" s="220" t="s">
        <v>152</v>
      </c>
      <c r="E190" s="221" t="s">
        <v>1285</v>
      </c>
      <c r="F190" s="222" t="s">
        <v>1286</v>
      </c>
      <c r="G190" s="223" t="s">
        <v>254</v>
      </c>
      <c r="H190" s="224">
        <v>1</v>
      </c>
      <c r="I190" s="225"/>
      <c r="J190" s="226">
        <f>ROUND(I190*H190,2)</f>
        <v>0</v>
      </c>
      <c r="K190" s="222" t="s">
        <v>156</v>
      </c>
      <c r="L190" s="71"/>
      <c r="M190" s="227" t="s">
        <v>21</v>
      </c>
      <c r="N190" s="228" t="s">
        <v>43</v>
      </c>
      <c r="O190" s="46"/>
      <c r="P190" s="229">
        <f>O190*H190</f>
        <v>0</v>
      </c>
      <c r="Q190" s="229">
        <v>0.00021000000000000001</v>
      </c>
      <c r="R190" s="229">
        <f>Q190*H190</f>
        <v>0.00021000000000000001</v>
      </c>
      <c r="S190" s="229">
        <v>0</v>
      </c>
      <c r="T190" s="230">
        <f>S190*H190</f>
        <v>0</v>
      </c>
      <c r="AR190" s="23" t="s">
        <v>157</v>
      </c>
      <c r="AT190" s="23" t="s">
        <v>152</v>
      </c>
      <c r="AU190" s="23" t="s">
        <v>82</v>
      </c>
      <c r="AY190" s="23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23" t="s">
        <v>80</v>
      </c>
      <c r="BK190" s="231">
        <f>ROUND(I190*H190,2)</f>
        <v>0</v>
      </c>
      <c r="BL190" s="23" t="s">
        <v>157</v>
      </c>
      <c r="BM190" s="23" t="s">
        <v>1287</v>
      </c>
    </row>
    <row r="191" s="1" customFormat="1" ht="16.5" customHeight="1">
      <c r="B191" s="45"/>
      <c r="C191" s="220" t="s">
        <v>394</v>
      </c>
      <c r="D191" s="220" t="s">
        <v>152</v>
      </c>
      <c r="E191" s="221" t="s">
        <v>1288</v>
      </c>
      <c r="F191" s="222" t="s">
        <v>1289</v>
      </c>
      <c r="G191" s="223" t="s">
        <v>254</v>
      </c>
      <c r="H191" s="224">
        <v>1</v>
      </c>
      <c r="I191" s="225"/>
      <c r="J191" s="226">
        <f>ROUND(I191*H191,2)</f>
        <v>0</v>
      </c>
      <c r="K191" s="222" t="s">
        <v>156</v>
      </c>
      <c r="L191" s="71"/>
      <c r="M191" s="227" t="s">
        <v>21</v>
      </c>
      <c r="N191" s="228" t="s">
        <v>43</v>
      </c>
      <c r="O191" s="46"/>
      <c r="P191" s="229">
        <f>O191*H191</f>
        <v>0</v>
      </c>
      <c r="Q191" s="229">
        <v>0.00029</v>
      </c>
      <c r="R191" s="229">
        <f>Q191*H191</f>
        <v>0.00029</v>
      </c>
      <c r="S191" s="229">
        <v>0</v>
      </c>
      <c r="T191" s="230">
        <f>S191*H191</f>
        <v>0</v>
      </c>
      <c r="AR191" s="23" t="s">
        <v>157</v>
      </c>
      <c r="AT191" s="23" t="s">
        <v>152</v>
      </c>
      <c r="AU191" s="23" t="s">
        <v>82</v>
      </c>
      <c r="AY191" s="23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23" t="s">
        <v>80</v>
      </c>
      <c r="BK191" s="231">
        <f>ROUND(I191*H191,2)</f>
        <v>0</v>
      </c>
      <c r="BL191" s="23" t="s">
        <v>157</v>
      </c>
      <c r="BM191" s="23" t="s">
        <v>1290</v>
      </c>
    </row>
    <row r="192" s="1" customFormat="1" ht="25.5" customHeight="1">
      <c r="B192" s="45"/>
      <c r="C192" s="220" t="s">
        <v>399</v>
      </c>
      <c r="D192" s="220" t="s">
        <v>152</v>
      </c>
      <c r="E192" s="221" t="s">
        <v>1291</v>
      </c>
      <c r="F192" s="222" t="s">
        <v>1292</v>
      </c>
      <c r="G192" s="223" t="s">
        <v>254</v>
      </c>
      <c r="H192" s="224">
        <v>1</v>
      </c>
      <c r="I192" s="225"/>
      <c r="J192" s="226">
        <f>ROUND(I192*H192,2)</f>
        <v>0</v>
      </c>
      <c r="K192" s="222" t="s">
        <v>156</v>
      </c>
      <c r="L192" s="71"/>
      <c r="M192" s="227" t="s">
        <v>21</v>
      </c>
      <c r="N192" s="228" t="s">
        <v>43</v>
      </c>
      <c r="O192" s="46"/>
      <c r="P192" s="229">
        <f>O192*H192</f>
        <v>0</v>
      </c>
      <c r="Q192" s="229">
        <v>0.00034000000000000002</v>
      </c>
      <c r="R192" s="229">
        <f>Q192*H192</f>
        <v>0.00034000000000000002</v>
      </c>
      <c r="S192" s="229">
        <v>0</v>
      </c>
      <c r="T192" s="230">
        <f>S192*H192</f>
        <v>0</v>
      </c>
      <c r="AR192" s="23" t="s">
        <v>157</v>
      </c>
      <c r="AT192" s="23" t="s">
        <v>152</v>
      </c>
      <c r="AU192" s="23" t="s">
        <v>82</v>
      </c>
      <c r="AY192" s="23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23" t="s">
        <v>80</v>
      </c>
      <c r="BK192" s="231">
        <f>ROUND(I192*H192,2)</f>
        <v>0</v>
      </c>
      <c r="BL192" s="23" t="s">
        <v>157</v>
      </c>
      <c r="BM192" s="23" t="s">
        <v>1293</v>
      </c>
    </row>
    <row r="193" s="1" customFormat="1" ht="25.5" customHeight="1">
      <c r="B193" s="45"/>
      <c r="C193" s="220" t="s">
        <v>403</v>
      </c>
      <c r="D193" s="220" t="s">
        <v>152</v>
      </c>
      <c r="E193" s="221" t="s">
        <v>1294</v>
      </c>
      <c r="F193" s="222" t="s">
        <v>1295</v>
      </c>
      <c r="G193" s="223" t="s">
        <v>254</v>
      </c>
      <c r="H193" s="224">
        <v>1</v>
      </c>
      <c r="I193" s="225"/>
      <c r="J193" s="226">
        <f>ROUND(I193*H193,2)</f>
        <v>0</v>
      </c>
      <c r="K193" s="222" t="s">
        <v>156</v>
      </c>
      <c r="L193" s="71"/>
      <c r="M193" s="227" t="s">
        <v>21</v>
      </c>
      <c r="N193" s="228" t="s">
        <v>43</v>
      </c>
      <c r="O193" s="46"/>
      <c r="P193" s="229">
        <f>O193*H193</f>
        <v>0</v>
      </c>
      <c r="Q193" s="229">
        <v>0.00040000000000000002</v>
      </c>
      <c r="R193" s="229">
        <f>Q193*H193</f>
        <v>0.00040000000000000002</v>
      </c>
      <c r="S193" s="229">
        <v>0</v>
      </c>
      <c r="T193" s="230">
        <f>S193*H193</f>
        <v>0</v>
      </c>
      <c r="AR193" s="23" t="s">
        <v>157</v>
      </c>
      <c r="AT193" s="23" t="s">
        <v>152</v>
      </c>
      <c r="AU193" s="23" t="s">
        <v>82</v>
      </c>
      <c r="AY193" s="23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23" t="s">
        <v>80</v>
      </c>
      <c r="BK193" s="231">
        <f>ROUND(I193*H193,2)</f>
        <v>0</v>
      </c>
      <c r="BL193" s="23" t="s">
        <v>157</v>
      </c>
      <c r="BM193" s="23" t="s">
        <v>1296</v>
      </c>
    </row>
    <row r="194" s="1" customFormat="1" ht="25.5" customHeight="1">
      <c r="B194" s="45"/>
      <c r="C194" s="220" t="s">
        <v>409</v>
      </c>
      <c r="D194" s="220" t="s">
        <v>152</v>
      </c>
      <c r="E194" s="221" t="s">
        <v>1297</v>
      </c>
      <c r="F194" s="222" t="s">
        <v>1298</v>
      </c>
      <c r="G194" s="223" t="s">
        <v>254</v>
      </c>
      <c r="H194" s="224">
        <v>1</v>
      </c>
      <c r="I194" s="225"/>
      <c r="J194" s="226">
        <f>ROUND(I194*H194,2)</f>
        <v>0</v>
      </c>
      <c r="K194" s="222" t="s">
        <v>156</v>
      </c>
      <c r="L194" s="71"/>
      <c r="M194" s="227" t="s">
        <v>21</v>
      </c>
      <c r="N194" s="228" t="s">
        <v>43</v>
      </c>
      <c r="O194" s="46"/>
      <c r="P194" s="229">
        <f>O194*H194</f>
        <v>0</v>
      </c>
      <c r="Q194" s="229">
        <v>0.0014400000000000001</v>
      </c>
      <c r="R194" s="229">
        <f>Q194*H194</f>
        <v>0.0014400000000000001</v>
      </c>
      <c r="S194" s="229">
        <v>0</v>
      </c>
      <c r="T194" s="230">
        <f>S194*H194</f>
        <v>0</v>
      </c>
      <c r="AR194" s="23" t="s">
        <v>157</v>
      </c>
      <c r="AT194" s="23" t="s">
        <v>152</v>
      </c>
      <c r="AU194" s="23" t="s">
        <v>82</v>
      </c>
      <c r="AY194" s="23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23" t="s">
        <v>80</v>
      </c>
      <c r="BK194" s="231">
        <f>ROUND(I194*H194,2)</f>
        <v>0</v>
      </c>
      <c r="BL194" s="23" t="s">
        <v>157</v>
      </c>
      <c r="BM194" s="23" t="s">
        <v>1299</v>
      </c>
    </row>
    <row r="195" s="1" customFormat="1" ht="25.5" customHeight="1">
      <c r="B195" s="45"/>
      <c r="C195" s="220" t="s">
        <v>415</v>
      </c>
      <c r="D195" s="220" t="s">
        <v>152</v>
      </c>
      <c r="E195" s="221" t="s">
        <v>1300</v>
      </c>
      <c r="F195" s="222" t="s">
        <v>1301</v>
      </c>
      <c r="G195" s="223" t="s">
        <v>259</v>
      </c>
      <c r="H195" s="224">
        <v>19.699999999999999</v>
      </c>
      <c r="I195" s="225"/>
      <c r="J195" s="226">
        <f>ROUND(I195*H195,2)</f>
        <v>0</v>
      </c>
      <c r="K195" s="222" t="s">
        <v>156</v>
      </c>
      <c r="L195" s="71"/>
      <c r="M195" s="227" t="s">
        <v>21</v>
      </c>
      <c r="N195" s="228" t="s">
        <v>43</v>
      </c>
      <c r="O195" s="46"/>
      <c r="P195" s="229">
        <f>O195*H195</f>
        <v>0</v>
      </c>
      <c r="Q195" s="229">
        <v>0.00040000000000000002</v>
      </c>
      <c r="R195" s="229">
        <f>Q195*H195</f>
        <v>0.0078799999999999999</v>
      </c>
      <c r="S195" s="229">
        <v>0</v>
      </c>
      <c r="T195" s="230">
        <f>S195*H195</f>
        <v>0</v>
      </c>
      <c r="AR195" s="23" t="s">
        <v>157</v>
      </c>
      <c r="AT195" s="23" t="s">
        <v>152</v>
      </c>
      <c r="AU195" s="23" t="s">
        <v>82</v>
      </c>
      <c r="AY195" s="23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23" t="s">
        <v>80</v>
      </c>
      <c r="BK195" s="231">
        <f>ROUND(I195*H195,2)</f>
        <v>0</v>
      </c>
      <c r="BL195" s="23" t="s">
        <v>157</v>
      </c>
      <c r="BM195" s="23" t="s">
        <v>1302</v>
      </c>
    </row>
    <row r="196" s="11" customFormat="1">
      <c r="B196" s="232"/>
      <c r="C196" s="233"/>
      <c r="D196" s="234" t="s">
        <v>159</v>
      </c>
      <c r="E196" s="235" t="s">
        <v>21</v>
      </c>
      <c r="F196" s="236" t="s">
        <v>1303</v>
      </c>
      <c r="G196" s="233"/>
      <c r="H196" s="237">
        <v>19.699999999999999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AT196" s="243" t="s">
        <v>159</v>
      </c>
      <c r="AU196" s="243" t="s">
        <v>82</v>
      </c>
      <c r="AV196" s="11" t="s">
        <v>82</v>
      </c>
      <c r="AW196" s="11" t="s">
        <v>35</v>
      </c>
      <c r="AX196" s="11" t="s">
        <v>80</v>
      </c>
      <c r="AY196" s="243" t="s">
        <v>150</v>
      </c>
    </row>
    <row r="197" s="1" customFormat="1" ht="25.5" customHeight="1">
      <c r="B197" s="45"/>
      <c r="C197" s="220" t="s">
        <v>419</v>
      </c>
      <c r="D197" s="220" t="s">
        <v>152</v>
      </c>
      <c r="E197" s="221" t="s">
        <v>1304</v>
      </c>
      <c r="F197" s="222" t="s">
        <v>1305</v>
      </c>
      <c r="G197" s="223" t="s">
        <v>259</v>
      </c>
      <c r="H197" s="224">
        <v>19.699999999999999</v>
      </c>
      <c r="I197" s="225"/>
      <c r="J197" s="226">
        <f>ROUND(I197*H197,2)</f>
        <v>0</v>
      </c>
      <c r="K197" s="222" t="s">
        <v>156</v>
      </c>
      <c r="L197" s="71"/>
      <c r="M197" s="227" t="s">
        <v>21</v>
      </c>
      <c r="N197" s="228" t="s">
        <v>43</v>
      </c>
      <c r="O197" s="46"/>
      <c r="P197" s="229">
        <f>O197*H197</f>
        <v>0</v>
      </c>
      <c r="Q197" s="229">
        <v>1.0000000000000001E-05</v>
      </c>
      <c r="R197" s="229">
        <f>Q197*H197</f>
        <v>0.00019700000000000002</v>
      </c>
      <c r="S197" s="229">
        <v>0</v>
      </c>
      <c r="T197" s="230">
        <f>S197*H197</f>
        <v>0</v>
      </c>
      <c r="AR197" s="23" t="s">
        <v>157</v>
      </c>
      <c r="AT197" s="23" t="s">
        <v>152</v>
      </c>
      <c r="AU197" s="23" t="s">
        <v>82</v>
      </c>
      <c r="AY197" s="23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23" t="s">
        <v>80</v>
      </c>
      <c r="BK197" s="231">
        <f>ROUND(I197*H197,2)</f>
        <v>0</v>
      </c>
      <c r="BL197" s="23" t="s">
        <v>157</v>
      </c>
      <c r="BM197" s="23" t="s">
        <v>1306</v>
      </c>
    </row>
    <row r="198" s="10" customFormat="1" ht="29.88" customHeight="1">
      <c r="B198" s="204"/>
      <c r="C198" s="205"/>
      <c r="D198" s="206" t="s">
        <v>71</v>
      </c>
      <c r="E198" s="218" t="s">
        <v>1307</v>
      </c>
      <c r="F198" s="218" t="s">
        <v>1308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SUM(P199:P204)</f>
        <v>0</v>
      </c>
      <c r="Q198" s="212"/>
      <c r="R198" s="213">
        <f>SUM(R199:R204)</f>
        <v>0.033600000000000005</v>
      </c>
      <c r="S198" s="212"/>
      <c r="T198" s="214">
        <f>SUM(T199:T204)</f>
        <v>0</v>
      </c>
      <c r="AR198" s="215" t="s">
        <v>80</v>
      </c>
      <c r="AT198" s="216" t="s">
        <v>71</v>
      </c>
      <c r="AU198" s="216" t="s">
        <v>80</v>
      </c>
      <c r="AY198" s="215" t="s">
        <v>150</v>
      </c>
      <c r="BK198" s="217">
        <f>SUM(BK199:BK204)</f>
        <v>0</v>
      </c>
    </row>
    <row r="199" s="1" customFormat="1" ht="25.5" customHeight="1">
      <c r="B199" s="45"/>
      <c r="C199" s="220" t="s">
        <v>426</v>
      </c>
      <c r="D199" s="220" t="s">
        <v>152</v>
      </c>
      <c r="E199" s="221" t="s">
        <v>1309</v>
      </c>
      <c r="F199" s="222" t="s">
        <v>1310</v>
      </c>
      <c r="G199" s="223" t="s">
        <v>1265</v>
      </c>
      <c r="H199" s="224">
        <v>1</v>
      </c>
      <c r="I199" s="225"/>
      <c r="J199" s="226">
        <f>ROUND(I199*H199,2)</f>
        <v>0</v>
      </c>
      <c r="K199" s="222" t="s">
        <v>156</v>
      </c>
      <c r="L199" s="71"/>
      <c r="M199" s="227" t="s">
        <v>21</v>
      </c>
      <c r="N199" s="228" t="s">
        <v>43</v>
      </c>
      <c r="O199" s="46"/>
      <c r="P199" s="229">
        <f>O199*H199</f>
        <v>0</v>
      </c>
      <c r="Q199" s="229">
        <v>0.016920000000000001</v>
      </c>
      <c r="R199" s="229">
        <f>Q199*H199</f>
        <v>0.016920000000000001</v>
      </c>
      <c r="S199" s="229">
        <v>0</v>
      </c>
      <c r="T199" s="230">
        <f>S199*H199</f>
        <v>0</v>
      </c>
      <c r="AR199" s="23" t="s">
        <v>157</v>
      </c>
      <c r="AT199" s="23" t="s">
        <v>152</v>
      </c>
      <c r="AU199" s="23" t="s">
        <v>82</v>
      </c>
      <c r="AY199" s="23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23" t="s">
        <v>80</v>
      </c>
      <c r="BK199" s="231">
        <f>ROUND(I199*H199,2)</f>
        <v>0</v>
      </c>
      <c r="BL199" s="23" t="s">
        <v>157</v>
      </c>
      <c r="BM199" s="23" t="s">
        <v>1311</v>
      </c>
    </row>
    <row r="200" s="1" customFormat="1" ht="25.5" customHeight="1">
      <c r="B200" s="45"/>
      <c r="C200" s="220" t="s">
        <v>433</v>
      </c>
      <c r="D200" s="220" t="s">
        <v>152</v>
      </c>
      <c r="E200" s="221" t="s">
        <v>1312</v>
      </c>
      <c r="F200" s="222" t="s">
        <v>1313</v>
      </c>
      <c r="G200" s="223" t="s">
        <v>1265</v>
      </c>
      <c r="H200" s="224">
        <v>1</v>
      </c>
      <c r="I200" s="225"/>
      <c r="J200" s="226">
        <f>ROUND(I200*H200,2)</f>
        <v>0</v>
      </c>
      <c r="K200" s="222" t="s">
        <v>156</v>
      </c>
      <c r="L200" s="71"/>
      <c r="M200" s="227" t="s">
        <v>21</v>
      </c>
      <c r="N200" s="228" t="s">
        <v>43</v>
      </c>
      <c r="O200" s="46"/>
      <c r="P200" s="229">
        <f>O200*H200</f>
        <v>0</v>
      </c>
      <c r="Q200" s="229">
        <v>0.01375</v>
      </c>
      <c r="R200" s="229">
        <f>Q200*H200</f>
        <v>0.01375</v>
      </c>
      <c r="S200" s="229">
        <v>0</v>
      </c>
      <c r="T200" s="230">
        <f>S200*H200</f>
        <v>0</v>
      </c>
      <c r="AR200" s="23" t="s">
        <v>157</v>
      </c>
      <c r="AT200" s="23" t="s">
        <v>152</v>
      </c>
      <c r="AU200" s="23" t="s">
        <v>82</v>
      </c>
      <c r="AY200" s="23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23" t="s">
        <v>80</v>
      </c>
      <c r="BK200" s="231">
        <f>ROUND(I200*H200,2)</f>
        <v>0</v>
      </c>
      <c r="BL200" s="23" t="s">
        <v>157</v>
      </c>
      <c r="BM200" s="23" t="s">
        <v>1314</v>
      </c>
    </row>
    <row r="201" s="1" customFormat="1" ht="16.5" customHeight="1">
      <c r="B201" s="45"/>
      <c r="C201" s="220" t="s">
        <v>440</v>
      </c>
      <c r="D201" s="220" t="s">
        <v>152</v>
      </c>
      <c r="E201" s="221" t="s">
        <v>1315</v>
      </c>
      <c r="F201" s="222" t="s">
        <v>1316</v>
      </c>
      <c r="G201" s="223" t="s">
        <v>1265</v>
      </c>
      <c r="H201" s="224">
        <v>3</v>
      </c>
      <c r="I201" s="225"/>
      <c r="J201" s="226">
        <f>ROUND(I201*H201,2)</f>
        <v>0</v>
      </c>
      <c r="K201" s="222" t="s">
        <v>156</v>
      </c>
      <c r="L201" s="71"/>
      <c r="M201" s="227" t="s">
        <v>21</v>
      </c>
      <c r="N201" s="228" t="s">
        <v>43</v>
      </c>
      <c r="O201" s="46"/>
      <c r="P201" s="229">
        <f>O201*H201</f>
        <v>0</v>
      </c>
      <c r="Q201" s="229">
        <v>0.00029999999999999997</v>
      </c>
      <c r="R201" s="229">
        <f>Q201*H201</f>
        <v>0.00089999999999999998</v>
      </c>
      <c r="S201" s="229">
        <v>0</v>
      </c>
      <c r="T201" s="230">
        <f>S201*H201</f>
        <v>0</v>
      </c>
      <c r="AR201" s="23" t="s">
        <v>157</v>
      </c>
      <c r="AT201" s="23" t="s">
        <v>152</v>
      </c>
      <c r="AU201" s="23" t="s">
        <v>82</v>
      </c>
      <c r="AY201" s="23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23" t="s">
        <v>80</v>
      </c>
      <c r="BK201" s="231">
        <f>ROUND(I201*H201,2)</f>
        <v>0</v>
      </c>
      <c r="BL201" s="23" t="s">
        <v>157</v>
      </c>
      <c r="BM201" s="23" t="s">
        <v>1317</v>
      </c>
    </row>
    <row r="202" s="11" customFormat="1">
      <c r="B202" s="232"/>
      <c r="C202" s="233"/>
      <c r="D202" s="234" t="s">
        <v>159</v>
      </c>
      <c r="E202" s="235" t="s">
        <v>21</v>
      </c>
      <c r="F202" s="236" t="s">
        <v>1318</v>
      </c>
      <c r="G202" s="233"/>
      <c r="H202" s="237">
        <v>3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AT202" s="243" t="s">
        <v>159</v>
      </c>
      <c r="AU202" s="243" t="s">
        <v>82</v>
      </c>
      <c r="AV202" s="11" t="s">
        <v>82</v>
      </c>
      <c r="AW202" s="11" t="s">
        <v>35</v>
      </c>
      <c r="AX202" s="11" t="s">
        <v>80</v>
      </c>
      <c r="AY202" s="243" t="s">
        <v>150</v>
      </c>
    </row>
    <row r="203" s="1" customFormat="1" ht="16.5" customHeight="1">
      <c r="B203" s="45"/>
      <c r="C203" s="220" t="s">
        <v>444</v>
      </c>
      <c r="D203" s="220" t="s">
        <v>152</v>
      </c>
      <c r="E203" s="221" t="s">
        <v>1319</v>
      </c>
      <c r="F203" s="222" t="s">
        <v>1320</v>
      </c>
      <c r="G203" s="223" t="s">
        <v>1265</v>
      </c>
      <c r="H203" s="224">
        <v>1</v>
      </c>
      <c r="I203" s="225"/>
      <c r="J203" s="226">
        <f>ROUND(I203*H203,2)</f>
        <v>0</v>
      </c>
      <c r="K203" s="222" t="s">
        <v>156</v>
      </c>
      <c r="L203" s="71"/>
      <c r="M203" s="227" t="s">
        <v>21</v>
      </c>
      <c r="N203" s="228" t="s">
        <v>43</v>
      </c>
      <c r="O203" s="46"/>
      <c r="P203" s="229">
        <f>O203*H203</f>
        <v>0</v>
      </c>
      <c r="Q203" s="229">
        <v>0.0018</v>
      </c>
      <c r="R203" s="229">
        <f>Q203*H203</f>
        <v>0.0018</v>
      </c>
      <c r="S203" s="229">
        <v>0</v>
      </c>
      <c r="T203" s="230">
        <f>S203*H203</f>
        <v>0</v>
      </c>
      <c r="AR203" s="23" t="s">
        <v>157</v>
      </c>
      <c r="AT203" s="23" t="s">
        <v>152</v>
      </c>
      <c r="AU203" s="23" t="s">
        <v>82</v>
      </c>
      <c r="AY203" s="23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23" t="s">
        <v>80</v>
      </c>
      <c r="BK203" s="231">
        <f>ROUND(I203*H203,2)</f>
        <v>0</v>
      </c>
      <c r="BL203" s="23" t="s">
        <v>157</v>
      </c>
      <c r="BM203" s="23" t="s">
        <v>1321</v>
      </c>
    </row>
    <row r="204" s="1" customFormat="1" ht="16.5" customHeight="1">
      <c r="B204" s="45"/>
      <c r="C204" s="220" t="s">
        <v>448</v>
      </c>
      <c r="D204" s="220" t="s">
        <v>152</v>
      </c>
      <c r="E204" s="221" t="s">
        <v>1322</v>
      </c>
      <c r="F204" s="222" t="s">
        <v>1323</v>
      </c>
      <c r="G204" s="223" t="s">
        <v>254</v>
      </c>
      <c r="H204" s="224">
        <v>1</v>
      </c>
      <c r="I204" s="225"/>
      <c r="J204" s="226">
        <f>ROUND(I204*H204,2)</f>
        <v>0</v>
      </c>
      <c r="K204" s="222" t="s">
        <v>156</v>
      </c>
      <c r="L204" s="71"/>
      <c r="M204" s="227" t="s">
        <v>21</v>
      </c>
      <c r="N204" s="228" t="s">
        <v>43</v>
      </c>
      <c r="O204" s="46"/>
      <c r="P204" s="229">
        <f>O204*H204</f>
        <v>0</v>
      </c>
      <c r="Q204" s="229">
        <v>0.00023000000000000001</v>
      </c>
      <c r="R204" s="229">
        <f>Q204*H204</f>
        <v>0.00023000000000000001</v>
      </c>
      <c r="S204" s="229">
        <v>0</v>
      </c>
      <c r="T204" s="230">
        <f>S204*H204</f>
        <v>0</v>
      </c>
      <c r="AR204" s="23" t="s">
        <v>157</v>
      </c>
      <c r="AT204" s="23" t="s">
        <v>152</v>
      </c>
      <c r="AU204" s="23" t="s">
        <v>82</v>
      </c>
      <c r="AY204" s="23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23" t="s">
        <v>80</v>
      </c>
      <c r="BK204" s="231">
        <f>ROUND(I204*H204,2)</f>
        <v>0</v>
      </c>
      <c r="BL204" s="23" t="s">
        <v>157</v>
      </c>
      <c r="BM204" s="23" t="s">
        <v>1324</v>
      </c>
    </row>
    <row r="205" s="10" customFormat="1" ht="29.88" customHeight="1">
      <c r="B205" s="204"/>
      <c r="C205" s="205"/>
      <c r="D205" s="206" t="s">
        <v>71</v>
      </c>
      <c r="E205" s="218" t="s">
        <v>1325</v>
      </c>
      <c r="F205" s="218" t="s">
        <v>1326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SUM(P206:P207)</f>
        <v>0</v>
      </c>
      <c r="Q205" s="212"/>
      <c r="R205" s="213">
        <f>SUM(R206:R207)</f>
        <v>0.0093500000000000007</v>
      </c>
      <c r="S205" s="212"/>
      <c r="T205" s="214">
        <f>SUM(T206:T207)</f>
        <v>0</v>
      </c>
      <c r="AR205" s="215" t="s">
        <v>82</v>
      </c>
      <c r="AT205" s="216" t="s">
        <v>71</v>
      </c>
      <c r="AU205" s="216" t="s">
        <v>80</v>
      </c>
      <c r="AY205" s="215" t="s">
        <v>150</v>
      </c>
      <c r="BK205" s="217">
        <f>SUM(BK206:BK207)</f>
        <v>0</v>
      </c>
    </row>
    <row r="206" s="1" customFormat="1" ht="25.5" customHeight="1">
      <c r="B206" s="45"/>
      <c r="C206" s="220" t="s">
        <v>453</v>
      </c>
      <c r="D206" s="220" t="s">
        <v>152</v>
      </c>
      <c r="E206" s="221" t="s">
        <v>1327</v>
      </c>
      <c r="F206" s="222" t="s">
        <v>1328</v>
      </c>
      <c r="G206" s="223" t="s">
        <v>1265</v>
      </c>
      <c r="H206" s="224">
        <v>1</v>
      </c>
      <c r="I206" s="225"/>
      <c r="J206" s="226">
        <f>ROUND(I206*H206,2)</f>
        <v>0</v>
      </c>
      <c r="K206" s="222" t="s">
        <v>156</v>
      </c>
      <c r="L206" s="71"/>
      <c r="M206" s="227" t="s">
        <v>21</v>
      </c>
      <c r="N206" s="228" t="s">
        <v>43</v>
      </c>
      <c r="O206" s="46"/>
      <c r="P206" s="229">
        <f>O206*H206</f>
        <v>0</v>
      </c>
      <c r="Q206" s="229">
        <v>0.0091999999999999998</v>
      </c>
      <c r="R206" s="229">
        <f>Q206*H206</f>
        <v>0.0091999999999999998</v>
      </c>
      <c r="S206" s="229">
        <v>0</v>
      </c>
      <c r="T206" s="230">
        <f>S206*H206</f>
        <v>0</v>
      </c>
      <c r="AR206" s="23" t="s">
        <v>228</v>
      </c>
      <c r="AT206" s="23" t="s">
        <v>152</v>
      </c>
      <c r="AU206" s="23" t="s">
        <v>82</v>
      </c>
      <c r="AY206" s="23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23" t="s">
        <v>80</v>
      </c>
      <c r="BK206" s="231">
        <f>ROUND(I206*H206,2)</f>
        <v>0</v>
      </c>
      <c r="BL206" s="23" t="s">
        <v>228</v>
      </c>
      <c r="BM206" s="23" t="s">
        <v>1329</v>
      </c>
    </row>
    <row r="207" s="1" customFormat="1" ht="25.5" customHeight="1">
      <c r="B207" s="45"/>
      <c r="C207" s="220" t="s">
        <v>457</v>
      </c>
      <c r="D207" s="220" t="s">
        <v>152</v>
      </c>
      <c r="E207" s="221" t="s">
        <v>1330</v>
      </c>
      <c r="F207" s="222" t="s">
        <v>1331</v>
      </c>
      <c r="G207" s="223" t="s">
        <v>1265</v>
      </c>
      <c r="H207" s="224">
        <v>1</v>
      </c>
      <c r="I207" s="225"/>
      <c r="J207" s="226">
        <f>ROUND(I207*H207,2)</f>
        <v>0</v>
      </c>
      <c r="K207" s="222" t="s">
        <v>156</v>
      </c>
      <c r="L207" s="71"/>
      <c r="M207" s="227" t="s">
        <v>21</v>
      </c>
      <c r="N207" s="228" t="s">
        <v>43</v>
      </c>
      <c r="O207" s="46"/>
      <c r="P207" s="229">
        <f>O207*H207</f>
        <v>0</v>
      </c>
      <c r="Q207" s="229">
        <v>0.00014999999999999999</v>
      </c>
      <c r="R207" s="229">
        <f>Q207*H207</f>
        <v>0.00014999999999999999</v>
      </c>
      <c r="S207" s="229">
        <v>0</v>
      </c>
      <c r="T207" s="230">
        <f>S207*H207</f>
        <v>0</v>
      </c>
      <c r="AR207" s="23" t="s">
        <v>228</v>
      </c>
      <c r="AT207" s="23" t="s">
        <v>152</v>
      </c>
      <c r="AU207" s="23" t="s">
        <v>82</v>
      </c>
      <c r="AY207" s="23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23" t="s">
        <v>80</v>
      </c>
      <c r="BK207" s="231">
        <f>ROUND(I207*H207,2)</f>
        <v>0</v>
      </c>
      <c r="BL207" s="23" t="s">
        <v>228</v>
      </c>
      <c r="BM207" s="23" t="s">
        <v>1332</v>
      </c>
    </row>
    <row r="208" s="10" customFormat="1" ht="37.44" customHeight="1">
      <c r="B208" s="204"/>
      <c r="C208" s="205"/>
      <c r="D208" s="206" t="s">
        <v>71</v>
      </c>
      <c r="E208" s="207" t="s">
        <v>1113</v>
      </c>
      <c r="F208" s="207" t="s">
        <v>1114</v>
      </c>
      <c r="G208" s="205"/>
      <c r="H208" s="205"/>
      <c r="I208" s="208"/>
      <c r="J208" s="209">
        <f>BK208</f>
        <v>0</v>
      </c>
      <c r="K208" s="205"/>
      <c r="L208" s="210"/>
      <c r="M208" s="211"/>
      <c r="N208" s="212"/>
      <c r="O208" s="212"/>
      <c r="P208" s="213">
        <f>SUM(P209:P210)</f>
        <v>0</v>
      </c>
      <c r="Q208" s="212"/>
      <c r="R208" s="213">
        <f>SUM(R209:R210)</f>
        <v>0</v>
      </c>
      <c r="S208" s="212"/>
      <c r="T208" s="214">
        <f>SUM(T209:T210)</f>
        <v>0</v>
      </c>
      <c r="AR208" s="215" t="s">
        <v>80</v>
      </c>
      <c r="AT208" s="216" t="s">
        <v>71</v>
      </c>
      <c r="AU208" s="216" t="s">
        <v>72</v>
      </c>
      <c r="AY208" s="215" t="s">
        <v>150</v>
      </c>
      <c r="BK208" s="217">
        <f>SUM(BK209:BK210)</f>
        <v>0</v>
      </c>
    </row>
    <row r="209" s="1" customFormat="1" ht="16.5" customHeight="1">
      <c r="B209" s="45"/>
      <c r="C209" s="220" t="s">
        <v>463</v>
      </c>
      <c r="D209" s="220" t="s">
        <v>152</v>
      </c>
      <c r="E209" s="221" t="s">
        <v>1333</v>
      </c>
      <c r="F209" s="222" t="s">
        <v>1334</v>
      </c>
      <c r="G209" s="223" t="s">
        <v>783</v>
      </c>
      <c r="H209" s="224">
        <v>1</v>
      </c>
      <c r="I209" s="225"/>
      <c r="J209" s="226">
        <f>ROUND(I209*H209,2)</f>
        <v>0</v>
      </c>
      <c r="K209" s="222" t="s">
        <v>225</v>
      </c>
      <c r="L209" s="71"/>
      <c r="M209" s="227" t="s">
        <v>21</v>
      </c>
      <c r="N209" s="228" t="s">
        <v>43</v>
      </c>
      <c r="O209" s="46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AR209" s="23" t="s">
        <v>157</v>
      </c>
      <c r="AT209" s="23" t="s">
        <v>152</v>
      </c>
      <c r="AU209" s="23" t="s">
        <v>80</v>
      </c>
      <c r="AY209" s="23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23" t="s">
        <v>80</v>
      </c>
      <c r="BK209" s="231">
        <f>ROUND(I209*H209,2)</f>
        <v>0</v>
      </c>
      <c r="BL209" s="23" t="s">
        <v>157</v>
      </c>
      <c r="BM209" s="23" t="s">
        <v>1335</v>
      </c>
    </row>
    <row r="210" s="1" customFormat="1" ht="16.5" customHeight="1">
      <c r="B210" s="45"/>
      <c r="C210" s="220" t="s">
        <v>468</v>
      </c>
      <c r="D210" s="220" t="s">
        <v>152</v>
      </c>
      <c r="E210" s="221" t="s">
        <v>1336</v>
      </c>
      <c r="F210" s="222" t="s">
        <v>1337</v>
      </c>
      <c r="G210" s="223" t="s">
        <v>783</v>
      </c>
      <c r="H210" s="224">
        <v>1</v>
      </c>
      <c r="I210" s="225"/>
      <c r="J210" s="226">
        <f>ROUND(I210*H210,2)</f>
        <v>0</v>
      </c>
      <c r="K210" s="222" t="s">
        <v>225</v>
      </c>
      <c r="L210" s="71"/>
      <c r="M210" s="227" t="s">
        <v>21</v>
      </c>
      <c r="N210" s="275" t="s">
        <v>43</v>
      </c>
      <c r="O210" s="276"/>
      <c r="P210" s="277">
        <f>O210*H210</f>
        <v>0</v>
      </c>
      <c r="Q210" s="277">
        <v>0</v>
      </c>
      <c r="R210" s="277">
        <f>Q210*H210</f>
        <v>0</v>
      </c>
      <c r="S210" s="277">
        <v>0</v>
      </c>
      <c r="T210" s="278">
        <f>S210*H210</f>
        <v>0</v>
      </c>
      <c r="AR210" s="23" t="s">
        <v>157</v>
      </c>
      <c r="AT210" s="23" t="s">
        <v>152</v>
      </c>
      <c r="AU210" s="23" t="s">
        <v>80</v>
      </c>
      <c r="AY210" s="23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23" t="s">
        <v>80</v>
      </c>
      <c r="BK210" s="231">
        <f>ROUND(I210*H210,2)</f>
        <v>0</v>
      </c>
      <c r="BL210" s="23" t="s">
        <v>157</v>
      </c>
      <c r="BM210" s="23" t="s">
        <v>1338</v>
      </c>
    </row>
    <row r="211" s="1" customFormat="1" ht="6.96" customHeight="1">
      <c r="B211" s="66"/>
      <c r="C211" s="67"/>
      <c r="D211" s="67"/>
      <c r="E211" s="67"/>
      <c r="F211" s="67"/>
      <c r="G211" s="67"/>
      <c r="H211" s="67"/>
      <c r="I211" s="165"/>
      <c r="J211" s="67"/>
      <c r="K211" s="67"/>
      <c r="L211" s="71"/>
    </row>
  </sheetData>
  <sheetProtection sheet="1" autoFilter="0" formatColumns="0" formatRows="0" objects="1" scenarios="1" spinCount="100000" saltValue="QqbPSjIL3/pagLL3DhDNZ2khhR6br9DkYWlwxlKGM1jm254P1+hdIiDgIMstQz22NI+hrEDjqvvwCf5G5fjYkA==" hashValue="4m+2y22KSQGmAPuM3wH7sGPqkHBf8VpyPlMKgx3IN76jCBs/RdCb9HqSD1kq1vWKoDH7szK6dDAOUSp+RZ/J/g==" algorithmName="SHA-512" password="CC35"/>
  <autoFilter ref="C87:K210"/>
  <mergeCells count="10">
    <mergeCell ref="E7:H7"/>
    <mergeCell ref="E9:H9"/>
    <mergeCell ref="E24:H24"/>
    <mergeCell ref="E45:H45"/>
    <mergeCell ref="E47:H47"/>
    <mergeCell ref="J51:J52"/>
    <mergeCell ref="E78:H78"/>
    <mergeCell ref="E80:H80"/>
    <mergeCell ref="G1:H1"/>
    <mergeCell ref="L2:V2"/>
  </mergeCells>
  <hyperlinks>
    <hyperlink ref="F1:G1" location="C2" display="1) Krycí list soupisu"/>
    <hyperlink ref="G1:H1" location="C54" display="2) Rekapitulace"/>
    <hyperlink ref="J1" location="C8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88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1339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ROUND(J89,2)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ROUND(SUM(BE89:BE214), 2)</f>
        <v>0</v>
      </c>
      <c r="G30" s="46"/>
      <c r="H30" s="46"/>
      <c r="I30" s="157">
        <v>0.20999999999999999</v>
      </c>
      <c r="J30" s="156">
        <f>ROUND(ROUND((SUM(BE89:BE214)),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ROUND(SUM(BF89:BF214), 2)</f>
        <v>0</v>
      </c>
      <c r="G31" s="46"/>
      <c r="H31" s="46"/>
      <c r="I31" s="157">
        <v>0.14999999999999999</v>
      </c>
      <c r="J31" s="156">
        <f>ROUND(ROUND((SUM(BF89:BF214)),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ROUND(SUM(BG89:BG214),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ROUND(SUM(BH89:BH214),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ROUND(SUM(BI89:BI214),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18_082_0300 - UT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J89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111</v>
      </c>
      <c r="E57" s="179"/>
      <c r="F57" s="179"/>
      <c r="G57" s="179"/>
      <c r="H57" s="179"/>
      <c r="I57" s="180"/>
      <c r="J57" s="181">
        <f>J90</f>
        <v>0</v>
      </c>
      <c r="K57" s="182"/>
    </row>
    <row r="58" s="8" customFormat="1" ht="19.92" customHeight="1">
      <c r="B58" s="183"/>
      <c r="C58" s="184"/>
      <c r="D58" s="185" t="s">
        <v>112</v>
      </c>
      <c r="E58" s="186"/>
      <c r="F58" s="186"/>
      <c r="G58" s="186"/>
      <c r="H58" s="186"/>
      <c r="I58" s="187"/>
      <c r="J58" s="188">
        <f>J91</f>
        <v>0</v>
      </c>
      <c r="K58" s="189"/>
    </row>
    <row r="59" s="8" customFormat="1" ht="19.92" customHeight="1">
      <c r="B59" s="183"/>
      <c r="C59" s="184"/>
      <c r="D59" s="185" t="s">
        <v>115</v>
      </c>
      <c r="E59" s="186"/>
      <c r="F59" s="186"/>
      <c r="G59" s="186"/>
      <c r="H59" s="186"/>
      <c r="I59" s="187"/>
      <c r="J59" s="188">
        <f>J137</f>
        <v>0</v>
      </c>
      <c r="K59" s="189"/>
    </row>
    <row r="60" s="8" customFormat="1" ht="19.92" customHeight="1">
      <c r="B60" s="183"/>
      <c r="C60" s="184"/>
      <c r="D60" s="185" t="s">
        <v>1121</v>
      </c>
      <c r="E60" s="186"/>
      <c r="F60" s="186"/>
      <c r="G60" s="186"/>
      <c r="H60" s="186"/>
      <c r="I60" s="187"/>
      <c r="J60" s="188">
        <f>J143</f>
        <v>0</v>
      </c>
      <c r="K60" s="189"/>
    </row>
    <row r="61" s="8" customFormat="1" ht="19.92" customHeight="1">
      <c r="B61" s="183"/>
      <c r="C61" s="184"/>
      <c r="D61" s="185" t="s">
        <v>118</v>
      </c>
      <c r="E61" s="186"/>
      <c r="F61" s="186"/>
      <c r="G61" s="186"/>
      <c r="H61" s="186"/>
      <c r="I61" s="187"/>
      <c r="J61" s="188">
        <f>J146</f>
        <v>0</v>
      </c>
      <c r="K61" s="189"/>
    </row>
    <row r="62" s="8" customFormat="1" ht="19.92" customHeight="1">
      <c r="B62" s="183"/>
      <c r="C62" s="184"/>
      <c r="D62" s="185" t="s">
        <v>120</v>
      </c>
      <c r="E62" s="186"/>
      <c r="F62" s="186"/>
      <c r="G62" s="186"/>
      <c r="H62" s="186"/>
      <c r="I62" s="187"/>
      <c r="J62" s="188">
        <f>J148</f>
        <v>0</v>
      </c>
      <c r="K62" s="189"/>
    </row>
    <row r="63" s="7" customFormat="1" ht="24.96" customHeight="1">
      <c r="B63" s="176"/>
      <c r="C63" s="177"/>
      <c r="D63" s="178" t="s">
        <v>121</v>
      </c>
      <c r="E63" s="179"/>
      <c r="F63" s="179"/>
      <c r="G63" s="179"/>
      <c r="H63" s="179"/>
      <c r="I63" s="180"/>
      <c r="J63" s="181">
        <f>J150</f>
        <v>0</v>
      </c>
      <c r="K63" s="182"/>
    </row>
    <row r="64" s="8" customFormat="1" ht="19.92" customHeight="1">
      <c r="B64" s="183"/>
      <c r="C64" s="184"/>
      <c r="D64" s="185" t="s">
        <v>123</v>
      </c>
      <c r="E64" s="186"/>
      <c r="F64" s="186"/>
      <c r="G64" s="186"/>
      <c r="H64" s="186"/>
      <c r="I64" s="187"/>
      <c r="J64" s="188">
        <f>J151</f>
        <v>0</v>
      </c>
      <c r="K64" s="189"/>
    </row>
    <row r="65" s="8" customFormat="1" ht="19.92" customHeight="1">
      <c r="B65" s="183"/>
      <c r="C65" s="184"/>
      <c r="D65" s="185" t="s">
        <v>1340</v>
      </c>
      <c r="E65" s="186"/>
      <c r="F65" s="186"/>
      <c r="G65" s="186"/>
      <c r="H65" s="186"/>
      <c r="I65" s="187"/>
      <c r="J65" s="188">
        <f>J162</f>
        <v>0</v>
      </c>
      <c r="K65" s="189"/>
    </row>
    <row r="66" s="8" customFormat="1" ht="19.92" customHeight="1">
      <c r="B66" s="183"/>
      <c r="C66" s="184"/>
      <c r="D66" s="185" t="s">
        <v>1341</v>
      </c>
      <c r="E66" s="186"/>
      <c r="F66" s="186"/>
      <c r="G66" s="186"/>
      <c r="H66" s="186"/>
      <c r="I66" s="187"/>
      <c r="J66" s="188">
        <f>J184</f>
        <v>0</v>
      </c>
      <c r="K66" s="189"/>
    </row>
    <row r="67" s="8" customFormat="1" ht="19.92" customHeight="1">
      <c r="B67" s="183"/>
      <c r="C67" s="184"/>
      <c r="D67" s="185" t="s">
        <v>1342</v>
      </c>
      <c r="E67" s="186"/>
      <c r="F67" s="186"/>
      <c r="G67" s="186"/>
      <c r="H67" s="186"/>
      <c r="I67" s="187"/>
      <c r="J67" s="188">
        <f>J201</f>
        <v>0</v>
      </c>
      <c r="K67" s="189"/>
    </row>
    <row r="68" s="8" customFormat="1" ht="19.92" customHeight="1">
      <c r="B68" s="183"/>
      <c r="C68" s="184"/>
      <c r="D68" s="185" t="s">
        <v>1343</v>
      </c>
      <c r="E68" s="186"/>
      <c r="F68" s="186"/>
      <c r="G68" s="186"/>
      <c r="H68" s="186"/>
      <c r="I68" s="187"/>
      <c r="J68" s="188">
        <f>J208</f>
        <v>0</v>
      </c>
      <c r="K68" s="189"/>
    </row>
    <row r="69" s="7" customFormat="1" ht="24.96" customHeight="1">
      <c r="B69" s="176"/>
      <c r="C69" s="177"/>
      <c r="D69" s="178" t="s">
        <v>133</v>
      </c>
      <c r="E69" s="179"/>
      <c r="F69" s="179"/>
      <c r="G69" s="179"/>
      <c r="H69" s="179"/>
      <c r="I69" s="180"/>
      <c r="J69" s="181">
        <f>J211</f>
        <v>0</v>
      </c>
      <c r="K69" s="182"/>
    </row>
    <row r="70" s="1" customFormat="1" ht="21.84" customHeight="1">
      <c r="B70" s="45"/>
      <c r="C70" s="46"/>
      <c r="D70" s="46"/>
      <c r="E70" s="46"/>
      <c r="F70" s="46"/>
      <c r="G70" s="46"/>
      <c r="H70" s="46"/>
      <c r="I70" s="143"/>
      <c r="J70" s="46"/>
      <c r="K70" s="50"/>
    </row>
    <row r="71" s="1" customFormat="1" ht="6.96" customHeight="1">
      <c r="B71" s="66"/>
      <c r="C71" s="67"/>
      <c r="D71" s="67"/>
      <c r="E71" s="67"/>
      <c r="F71" s="67"/>
      <c r="G71" s="67"/>
      <c r="H71" s="67"/>
      <c r="I71" s="165"/>
      <c r="J71" s="67"/>
      <c r="K71" s="68"/>
    </row>
    <row r="75" s="1" customFormat="1" ht="6.96" customHeight="1">
      <c r="B75" s="69"/>
      <c r="C75" s="70"/>
      <c r="D75" s="70"/>
      <c r="E75" s="70"/>
      <c r="F75" s="70"/>
      <c r="G75" s="70"/>
      <c r="H75" s="70"/>
      <c r="I75" s="168"/>
      <c r="J75" s="70"/>
      <c r="K75" s="70"/>
      <c r="L75" s="71"/>
    </row>
    <row r="76" s="1" customFormat="1" ht="36.96" customHeight="1">
      <c r="B76" s="45"/>
      <c r="C76" s="72" t="s">
        <v>134</v>
      </c>
      <c r="D76" s="73"/>
      <c r="E76" s="73"/>
      <c r="F76" s="73"/>
      <c r="G76" s="73"/>
      <c r="H76" s="73"/>
      <c r="I76" s="190"/>
      <c r="J76" s="73"/>
      <c r="K76" s="73"/>
      <c r="L76" s="71"/>
    </row>
    <row r="77" s="1" customFormat="1" ht="6.96" customHeight="1">
      <c r="B77" s="45"/>
      <c r="C77" s="73"/>
      <c r="D77" s="73"/>
      <c r="E77" s="73"/>
      <c r="F77" s="73"/>
      <c r="G77" s="73"/>
      <c r="H77" s="73"/>
      <c r="I77" s="190"/>
      <c r="J77" s="73"/>
      <c r="K77" s="73"/>
      <c r="L77" s="71"/>
    </row>
    <row r="78" s="1" customFormat="1" ht="14.4" customHeight="1">
      <c r="B78" s="45"/>
      <c r="C78" s="75" t="s">
        <v>18</v>
      </c>
      <c r="D78" s="73"/>
      <c r="E78" s="73"/>
      <c r="F78" s="73"/>
      <c r="G78" s="73"/>
      <c r="H78" s="73"/>
      <c r="I78" s="190"/>
      <c r="J78" s="73"/>
      <c r="K78" s="73"/>
      <c r="L78" s="71"/>
    </row>
    <row r="79" s="1" customFormat="1" ht="16.5" customHeight="1">
      <c r="B79" s="45"/>
      <c r="C79" s="73"/>
      <c r="D79" s="73"/>
      <c r="E79" s="191" t="str">
        <f>E7</f>
        <v>Garáž, dílna obce Všelibice p.p.č. 831/5, k.ú. Všelibice</v>
      </c>
      <c r="F79" s="75"/>
      <c r="G79" s="75"/>
      <c r="H79" s="75"/>
      <c r="I79" s="190"/>
      <c r="J79" s="73"/>
      <c r="K79" s="73"/>
      <c r="L79" s="71"/>
    </row>
    <row r="80" s="1" customFormat="1" ht="14.4" customHeight="1">
      <c r="B80" s="45"/>
      <c r="C80" s="75" t="s">
        <v>104</v>
      </c>
      <c r="D80" s="73"/>
      <c r="E80" s="73"/>
      <c r="F80" s="73"/>
      <c r="G80" s="73"/>
      <c r="H80" s="73"/>
      <c r="I80" s="190"/>
      <c r="J80" s="73"/>
      <c r="K80" s="73"/>
      <c r="L80" s="71"/>
    </row>
    <row r="81" s="1" customFormat="1" ht="17.25" customHeight="1">
      <c r="B81" s="45"/>
      <c r="C81" s="73"/>
      <c r="D81" s="73"/>
      <c r="E81" s="81" t="str">
        <f>E9</f>
        <v>18_082_0300 - UT</v>
      </c>
      <c r="F81" s="73"/>
      <c r="G81" s="73"/>
      <c r="H81" s="73"/>
      <c r="I81" s="190"/>
      <c r="J81" s="73"/>
      <c r="K81" s="73"/>
      <c r="L81" s="71"/>
    </row>
    <row r="82" s="1" customFormat="1" ht="6.96" customHeight="1">
      <c r="B82" s="45"/>
      <c r="C82" s="73"/>
      <c r="D82" s="73"/>
      <c r="E82" s="73"/>
      <c r="F82" s="73"/>
      <c r="G82" s="73"/>
      <c r="H82" s="73"/>
      <c r="I82" s="190"/>
      <c r="J82" s="73"/>
      <c r="K82" s="73"/>
      <c r="L82" s="71"/>
    </row>
    <row r="83" s="1" customFormat="1" ht="18" customHeight="1">
      <c r="B83" s="45"/>
      <c r="C83" s="75" t="s">
        <v>23</v>
      </c>
      <c r="D83" s="73"/>
      <c r="E83" s="73"/>
      <c r="F83" s="192" t="str">
        <f>F12</f>
        <v>p.p.č. 831/5, k.ú. Všelibice</v>
      </c>
      <c r="G83" s="73"/>
      <c r="H83" s="73"/>
      <c r="I83" s="193" t="s">
        <v>25</v>
      </c>
      <c r="J83" s="84" t="str">
        <f>IF(J12="","",J12)</f>
        <v>12. 2. 2019</v>
      </c>
      <c r="K83" s="73"/>
      <c r="L83" s="71"/>
    </row>
    <row r="84" s="1" customFormat="1" ht="6.96" customHeight="1">
      <c r="B84" s="45"/>
      <c r="C84" s="73"/>
      <c r="D84" s="73"/>
      <c r="E84" s="73"/>
      <c r="F84" s="73"/>
      <c r="G84" s="73"/>
      <c r="H84" s="73"/>
      <c r="I84" s="190"/>
      <c r="J84" s="73"/>
      <c r="K84" s="73"/>
      <c r="L84" s="71"/>
    </row>
    <row r="85" s="1" customFormat="1">
      <c r="B85" s="45"/>
      <c r="C85" s="75" t="s">
        <v>27</v>
      </c>
      <c r="D85" s="73"/>
      <c r="E85" s="73"/>
      <c r="F85" s="192" t="str">
        <f>E15</f>
        <v>Obec Všelibice</v>
      </c>
      <c r="G85" s="73"/>
      <c r="H85" s="73"/>
      <c r="I85" s="193" t="s">
        <v>33</v>
      </c>
      <c r="J85" s="192" t="str">
        <f>E21</f>
        <v>Ing.R.Hladký</v>
      </c>
      <c r="K85" s="73"/>
      <c r="L85" s="71"/>
    </row>
    <row r="86" s="1" customFormat="1" ht="14.4" customHeight="1">
      <c r="B86" s="45"/>
      <c r="C86" s="75" t="s">
        <v>31</v>
      </c>
      <c r="D86" s="73"/>
      <c r="E86" s="73"/>
      <c r="F86" s="192" t="str">
        <f>IF(E18="","",E18)</f>
        <v/>
      </c>
      <c r="G86" s="73"/>
      <c r="H86" s="73"/>
      <c r="I86" s="190"/>
      <c r="J86" s="73"/>
      <c r="K86" s="73"/>
      <c r="L86" s="71"/>
    </row>
    <row r="87" s="1" customFormat="1" ht="10.32" customHeight="1">
      <c r="B87" s="45"/>
      <c r="C87" s="73"/>
      <c r="D87" s="73"/>
      <c r="E87" s="73"/>
      <c r="F87" s="73"/>
      <c r="G87" s="73"/>
      <c r="H87" s="73"/>
      <c r="I87" s="190"/>
      <c r="J87" s="73"/>
      <c r="K87" s="73"/>
      <c r="L87" s="71"/>
    </row>
    <row r="88" s="9" customFormat="1" ht="29.28" customHeight="1">
      <c r="B88" s="194"/>
      <c r="C88" s="195" t="s">
        <v>135</v>
      </c>
      <c r="D88" s="196" t="s">
        <v>57</v>
      </c>
      <c r="E88" s="196" t="s">
        <v>53</v>
      </c>
      <c r="F88" s="196" t="s">
        <v>136</v>
      </c>
      <c r="G88" s="196" t="s">
        <v>137</v>
      </c>
      <c r="H88" s="196" t="s">
        <v>138</v>
      </c>
      <c r="I88" s="197" t="s">
        <v>139</v>
      </c>
      <c r="J88" s="196" t="s">
        <v>108</v>
      </c>
      <c r="K88" s="198" t="s">
        <v>140</v>
      </c>
      <c r="L88" s="199"/>
      <c r="M88" s="101" t="s">
        <v>141</v>
      </c>
      <c r="N88" s="102" t="s">
        <v>42</v>
      </c>
      <c r="O88" s="102" t="s">
        <v>142</v>
      </c>
      <c r="P88" s="102" t="s">
        <v>143</v>
      </c>
      <c r="Q88" s="102" t="s">
        <v>144</v>
      </c>
      <c r="R88" s="102" t="s">
        <v>145</v>
      </c>
      <c r="S88" s="102" t="s">
        <v>146</v>
      </c>
      <c r="T88" s="103" t="s">
        <v>147</v>
      </c>
    </row>
    <row r="89" s="1" customFormat="1" ht="29.28" customHeight="1">
      <c r="B89" s="45"/>
      <c r="C89" s="107" t="s">
        <v>109</v>
      </c>
      <c r="D89" s="73"/>
      <c r="E89" s="73"/>
      <c r="F89" s="73"/>
      <c r="G89" s="73"/>
      <c r="H89" s="73"/>
      <c r="I89" s="190"/>
      <c r="J89" s="200">
        <f>BK89</f>
        <v>0</v>
      </c>
      <c r="K89" s="73"/>
      <c r="L89" s="71"/>
      <c r="M89" s="104"/>
      <c r="N89" s="105"/>
      <c r="O89" s="105"/>
      <c r="P89" s="201">
        <f>P90+P150+P211</f>
        <v>0</v>
      </c>
      <c r="Q89" s="105"/>
      <c r="R89" s="201">
        <f>R90+R150+R211</f>
        <v>6.64836502</v>
      </c>
      <c r="S89" s="105"/>
      <c r="T89" s="202">
        <f>T90+T150+T211</f>
        <v>0</v>
      </c>
      <c r="AT89" s="23" t="s">
        <v>71</v>
      </c>
      <c r="AU89" s="23" t="s">
        <v>110</v>
      </c>
      <c r="BK89" s="203">
        <f>BK90+BK150+BK211</f>
        <v>0</v>
      </c>
    </row>
    <row r="90" s="10" customFormat="1" ht="37.44" customHeight="1">
      <c r="B90" s="204"/>
      <c r="C90" s="205"/>
      <c r="D90" s="206" t="s">
        <v>71</v>
      </c>
      <c r="E90" s="207" t="s">
        <v>148</v>
      </c>
      <c r="F90" s="207" t="s">
        <v>149</v>
      </c>
      <c r="G90" s="205"/>
      <c r="H90" s="205"/>
      <c r="I90" s="208"/>
      <c r="J90" s="209">
        <f>BK90</f>
        <v>0</v>
      </c>
      <c r="K90" s="205"/>
      <c r="L90" s="210"/>
      <c r="M90" s="211"/>
      <c r="N90" s="212"/>
      <c r="O90" s="212"/>
      <c r="P90" s="213">
        <f>P91+P137+P143+P146+P148</f>
        <v>0</v>
      </c>
      <c r="Q90" s="212"/>
      <c r="R90" s="213">
        <f>R91+R137+R143+R146+R148</f>
        <v>6.0915825200000002</v>
      </c>
      <c r="S90" s="212"/>
      <c r="T90" s="214">
        <f>T91+T137+T143+T146+T148</f>
        <v>0</v>
      </c>
      <c r="AR90" s="215" t="s">
        <v>80</v>
      </c>
      <c r="AT90" s="216" t="s">
        <v>71</v>
      </c>
      <c r="AU90" s="216" t="s">
        <v>72</v>
      </c>
      <c r="AY90" s="215" t="s">
        <v>150</v>
      </c>
      <c r="BK90" s="217">
        <f>BK91+BK137+BK143+BK146+BK148</f>
        <v>0</v>
      </c>
    </row>
    <row r="91" s="10" customFormat="1" ht="19.92" customHeight="1">
      <c r="B91" s="204"/>
      <c r="C91" s="205"/>
      <c r="D91" s="206" t="s">
        <v>71</v>
      </c>
      <c r="E91" s="218" t="s">
        <v>80</v>
      </c>
      <c r="F91" s="218" t="s">
        <v>151</v>
      </c>
      <c r="G91" s="205"/>
      <c r="H91" s="205"/>
      <c r="I91" s="208"/>
      <c r="J91" s="219">
        <f>BK91</f>
        <v>0</v>
      </c>
      <c r="K91" s="205"/>
      <c r="L91" s="210"/>
      <c r="M91" s="211"/>
      <c r="N91" s="212"/>
      <c r="O91" s="212"/>
      <c r="P91" s="213">
        <f>SUM(P92:P136)</f>
        <v>0</v>
      </c>
      <c r="Q91" s="212"/>
      <c r="R91" s="213">
        <f>SUM(R92:R136)</f>
        <v>5.3409896000000003</v>
      </c>
      <c r="S91" s="212"/>
      <c r="T91" s="214">
        <f>SUM(T92:T136)</f>
        <v>0</v>
      </c>
      <c r="AR91" s="215" t="s">
        <v>80</v>
      </c>
      <c r="AT91" s="216" t="s">
        <v>71</v>
      </c>
      <c r="AU91" s="216" t="s">
        <v>80</v>
      </c>
      <c r="AY91" s="215" t="s">
        <v>150</v>
      </c>
      <c r="BK91" s="217">
        <f>SUM(BK92:BK136)</f>
        <v>0</v>
      </c>
    </row>
    <row r="92" s="1" customFormat="1" ht="25.5" customHeight="1">
      <c r="B92" s="45"/>
      <c r="C92" s="220" t="s">
        <v>80</v>
      </c>
      <c r="D92" s="220" t="s">
        <v>152</v>
      </c>
      <c r="E92" s="221" t="s">
        <v>1125</v>
      </c>
      <c r="F92" s="222" t="s">
        <v>1126</v>
      </c>
      <c r="G92" s="223" t="s">
        <v>170</v>
      </c>
      <c r="H92" s="224">
        <v>2.5640000000000001</v>
      </c>
      <c r="I92" s="225"/>
      <c r="J92" s="226">
        <f>ROUND(I92*H92,2)</f>
        <v>0</v>
      </c>
      <c r="K92" s="222" t="s">
        <v>156</v>
      </c>
      <c r="L92" s="71"/>
      <c r="M92" s="227" t="s">
        <v>21</v>
      </c>
      <c r="N92" s="228" t="s">
        <v>43</v>
      </c>
      <c r="O92" s="46"/>
      <c r="P92" s="229">
        <f>O92*H92</f>
        <v>0</v>
      </c>
      <c r="Q92" s="229">
        <v>0</v>
      </c>
      <c r="R92" s="229">
        <f>Q92*H92</f>
        <v>0</v>
      </c>
      <c r="S92" s="229">
        <v>0</v>
      </c>
      <c r="T92" s="230">
        <f>S92*H92</f>
        <v>0</v>
      </c>
      <c r="AR92" s="23" t="s">
        <v>157</v>
      </c>
      <c r="AT92" s="23" t="s">
        <v>152</v>
      </c>
      <c r="AU92" s="23" t="s">
        <v>82</v>
      </c>
      <c r="AY92" s="23" t="s">
        <v>150</v>
      </c>
      <c r="BE92" s="231">
        <f>IF(N92="základní",J92,0)</f>
        <v>0</v>
      </c>
      <c r="BF92" s="231">
        <f>IF(N92="snížená",J92,0)</f>
        <v>0</v>
      </c>
      <c r="BG92" s="231">
        <f>IF(N92="zákl. přenesená",J92,0)</f>
        <v>0</v>
      </c>
      <c r="BH92" s="231">
        <f>IF(N92="sníž. přenesená",J92,0)</f>
        <v>0</v>
      </c>
      <c r="BI92" s="231">
        <f>IF(N92="nulová",J92,0)</f>
        <v>0</v>
      </c>
      <c r="BJ92" s="23" t="s">
        <v>80</v>
      </c>
      <c r="BK92" s="231">
        <f>ROUND(I92*H92,2)</f>
        <v>0</v>
      </c>
      <c r="BL92" s="23" t="s">
        <v>157</v>
      </c>
      <c r="BM92" s="23" t="s">
        <v>1344</v>
      </c>
    </row>
    <row r="93" s="12" customFormat="1">
      <c r="B93" s="244"/>
      <c r="C93" s="245"/>
      <c r="D93" s="234" t="s">
        <v>159</v>
      </c>
      <c r="E93" s="246" t="s">
        <v>21</v>
      </c>
      <c r="F93" s="247" t="s">
        <v>1345</v>
      </c>
      <c r="G93" s="245"/>
      <c r="H93" s="246" t="s">
        <v>21</v>
      </c>
      <c r="I93" s="248"/>
      <c r="J93" s="245"/>
      <c r="K93" s="245"/>
      <c r="L93" s="249"/>
      <c r="M93" s="250"/>
      <c r="N93" s="251"/>
      <c r="O93" s="251"/>
      <c r="P93" s="251"/>
      <c r="Q93" s="251"/>
      <c r="R93" s="251"/>
      <c r="S93" s="251"/>
      <c r="T93" s="252"/>
      <c r="AT93" s="253" t="s">
        <v>159</v>
      </c>
      <c r="AU93" s="253" t="s">
        <v>82</v>
      </c>
      <c r="AV93" s="12" t="s">
        <v>80</v>
      </c>
      <c r="AW93" s="12" t="s">
        <v>35</v>
      </c>
      <c r="AX93" s="12" t="s">
        <v>72</v>
      </c>
      <c r="AY93" s="253" t="s">
        <v>150</v>
      </c>
    </row>
    <row r="94" s="12" customFormat="1">
      <c r="B94" s="244"/>
      <c r="C94" s="245"/>
      <c r="D94" s="234" t="s">
        <v>159</v>
      </c>
      <c r="E94" s="246" t="s">
        <v>21</v>
      </c>
      <c r="F94" s="247" t="s">
        <v>1129</v>
      </c>
      <c r="G94" s="245"/>
      <c r="H94" s="246" t="s">
        <v>21</v>
      </c>
      <c r="I94" s="248"/>
      <c r="J94" s="245"/>
      <c r="K94" s="245"/>
      <c r="L94" s="249"/>
      <c r="M94" s="250"/>
      <c r="N94" s="251"/>
      <c r="O94" s="251"/>
      <c r="P94" s="251"/>
      <c r="Q94" s="251"/>
      <c r="R94" s="251"/>
      <c r="S94" s="251"/>
      <c r="T94" s="252"/>
      <c r="AT94" s="253" t="s">
        <v>159</v>
      </c>
      <c r="AU94" s="253" t="s">
        <v>82</v>
      </c>
      <c r="AV94" s="12" t="s">
        <v>80</v>
      </c>
      <c r="AW94" s="12" t="s">
        <v>35</v>
      </c>
      <c r="AX94" s="12" t="s">
        <v>72</v>
      </c>
      <c r="AY94" s="253" t="s">
        <v>150</v>
      </c>
    </row>
    <row r="95" s="11" customFormat="1">
      <c r="B95" s="232"/>
      <c r="C95" s="233"/>
      <c r="D95" s="234" t="s">
        <v>159</v>
      </c>
      <c r="E95" s="235" t="s">
        <v>21</v>
      </c>
      <c r="F95" s="236" t="s">
        <v>1346</v>
      </c>
      <c r="G95" s="233"/>
      <c r="H95" s="237">
        <v>3.5640000000000001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AT95" s="243" t="s">
        <v>159</v>
      </c>
      <c r="AU95" s="243" t="s">
        <v>82</v>
      </c>
      <c r="AV95" s="11" t="s">
        <v>82</v>
      </c>
      <c r="AW95" s="11" t="s">
        <v>35</v>
      </c>
      <c r="AX95" s="11" t="s">
        <v>72</v>
      </c>
      <c r="AY95" s="243" t="s">
        <v>150</v>
      </c>
    </row>
    <row r="96" s="11" customFormat="1">
      <c r="B96" s="232"/>
      <c r="C96" s="233"/>
      <c r="D96" s="234" t="s">
        <v>159</v>
      </c>
      <c r="E96" s="235" t="s">
        <v>21</v>
      </c>
      <c r="F96" s="236" t="s">
        <v>110</v>
      </c>
      <c r="G96" s="233"/>
      <c r="H96" s="237">
        <v>-1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AT96" s="243" t="s">
        <v>159</v>
      </c>
      <c r="AU96" s="243" t="s">
        <v>82</v>
      </c>
      <c r="AV96" s="11" t="s">
        <v>82</v>
      </c>
      <c r="AW96" s="11" t="s">
        <v>35</v>
      </c>
      <c r="AX96" s="11" t="s">
        <v>72</v>
      </c>
      <c r="AY96" s="243" t="s">
        <v>150</v>
      </c>
    </row>
    <row r="97" s="13" customFormat="1">
      <c r="B97" s="254"/>
      <c r="C97" s="255"/>
      <c r="D97" s="234" t="s">
        <v>159</v>
      </c>
      <c r="E97" s="256" t="s">
        <v>21</v>
      </c>
      <c r="F97" s="257" t="s">
        <v>180</v>
      </c>
      <c r="G97" s="255"/>
      <c r="H97" s="258">
        <v>2.5640000000000001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AT97" s="264" t="s">
        <v>159</v>
      </c>
      <c r="AU97" s="264" t="s">
        <v>82</v>
      </c>
      <c r="AV97" s="13" t="s">
        <v>164</v>
      </c>
      <c r="AW97" s="13" t="s">
        <v>35</v>
      </c>
      <c r="AX97" s="13" t="s">
        <v>80</v>
      </c>
      <c r="AY97" s="264" t="s">
        <v>150</v>
      </c>
    </row>
    <row r="98" s="1" customFormat="1" ht="38.25" customHeight="1">
      <c r="B98" s="45"/>
      <c r="C98" s="220" t="s">
        <v>82</v>
      </c>
      <c r="D98" s="220" t="s">
        <v>152</v>
      </c>
      <c r="E98" s="221" t="s">
        <v>191</v>
      </c>
      <c r="F98" s="222" t="s">
        <v>192</v>
      </c>
      <c r="G98" s="223" t="s">
        <v>170</v>
      </c>
      <c r="H98" s="224">
        <v>2.5640000000000001</v>
      </c>
      <c r="I98" s="225"/>
      <c r="J98" s="226">
        <f>ROUND(I98*H98,2)</f>
        <v>0</v>
      </c>
      <c r="K98" s="222" t="s">
        <v>156</v>
      </c>
      <c r="L98" s="71"/>
      <c r="M98" s="227" t="s">
        <v>21</v>
      </c>
      <c r="N98" s="228" t="s">
        <v>43</v>
      </c>
      <c r="O98" s="46"/>
      <c r="P98" s="229">
        <f>O98*H98</f>
        <v>0</v>
      </c>
      <c r="Q98" s="229">
        <v>0</v>
      </c>
      <c r="R98" s="229">
        <f>Q98*H98</f>
        <v>0</v>
      </c>
      <c r="S98" s="229">
        <v>0</v>
      </c>
      <c r="T98" s="230">
        <f>S98*H98</f>
        <v>0</v>
      </c>
      <c r="AR98" s="23" t="s">
        <v>157</v>
      </c>
      <c r="AT98" s="23" t="s">
        <v>152</v>
      </c>
      <c r="AU98" s="23" t="s">
        <v>82</v>
      </c>
      <c r="AY98" s="23" t="s">
        <v>150</v>
      </c>
      <c r="BE98" s="231">
        <f>IF(N98="základní",J98,0)</f>
        <v>0</v>
      </c>
      <c r="BF98" s="231">
        <f>IF(N98="snížená",J98,0)</f>
        <v>0</v>
      </c>
      <c r="BG98" s="231">
        <f>IF(N98="zákl. přenesená",J98,0)</f>
        <v>0</v>
      </c>
      <c r="BH98" s="231">
        <f>IF(N98="sníž. přenesená",J98,0)</f>
        <v>0</v>
      </c>
      <c r="BI98" s="231">
        <f>IF(N98="nulová",J98,0)</f>
        <v>0</v>
      </c>
      <c r="BJ98" s="23" t="s">
        <v>80</v>
      </c>
      <c r="BK98" s="231">
        <f>ROUND(I98*H98,2)</f>
        <v>0</v>
      </c>
      <c r="BL98" s="23" t="s">
        <v>157</v>
      </c>
      <c r="BM98" s="23" t="s">
        <v>1347</v>
      </c>
    </row>
    <row r="99" s="1" customFormat="1" ht="38.25" customHeight="1">
      <c r="B99" s="45"/>
      <c r="C99" s="220" t="s">
        <v>164</v>
      </c>
      <c r="D99" s="220" t="s">
        <v>152</v>
      </c>
      <c r="E99" s="221" t="s">
        <v>1134</v>
      </c>
      <c r="F99" s="222" t="s">
        <v>1135</v>
      </c>
      <c r="G99" s="223" t="s">
        <v>170</v>
      </c>
      <c r="H99" s="224">
        <v>1</v>
      </c>
      <c r="I99" s="225"/>
      <c r="J99" s="226">
        <f>ROUND(I99*H99,2)</f>
        <v>0</v>
      </c>
      <c r="K99" s="222" t="s">
        <v>156</v>
      </c>
      <c r="L99" s="71"/>
      <c r="M99" s="227" t="s">
        <v>21</v>
      </c>
      <c r="N99" s="228" t="s">
        <v>43</v>
      </c>
      <c r="O99" s="46"/>
      <c r="P99" s="229">
        <f>O99*H99</f>
        <v>0</v>
      </c>
      <c r="Q99" s="229">
        <v>0</v>
      </c>
      <c r="R99" s="229">
        <f>Q99*H99</f>
        <v>0</v>
      </c>
      <c r="S99" s="229">
        <v>0</v>
      </c>
      <c r="T99" s="230">
        <f>S99*H99</f>
        <v>0</v>
      </c>
      <c r="AR99" s="23" t="s">
        <v>157</v>
      </c>
      <c r="AT99" s="23" t="s">
        <v>152</v>
      </c>
      <c r="AU99" s="23" t="s">
        <v>82</v>
      </c>
      <c r="AY99" s="23" t="s">
        <v>150</v>
      </c>
      <c r="BE99" s="231">
        <f>IF(N99="základní",J99,0)</f>
        <v>0</v>
      </c>
      <c r="BF99" s="231">
        <f>IF(N99="snížená",J99,0)</f>
        <v>0</v>
      </c>
      <c r="BG99" s="231">
        <f>IF(N99="zákl. přenesená",J99,0)</f>
        <v>0</v>
      </c>
      <c r="BH99" s="231">
        <f>IF(N99="sníž. přenesená",J99,0)</f>
        <v>0</v>
      </c>
      <c r="BI99" s="231">
        <f>IF(N99="nulová",J99,0)</f>
        <v>0</v>
      </c>
      <c r="BJ99" s="23" t="s">
        <v>80</v>
      </c>
      <c r="BK99" s="231">
        <f>ROUND(I99*H99,2)</f>
        <v>0</v>
      </c>
      <c r="BL99" s="23" t="s">
        <v>157</v>
      </c>
      <c r="BM99" s="23" t="s">
        <v>1348</v>
      </c>
    </row>
    <row r="100" s="11" customFormat="1">
      <c r="B100" s="232"/>
      <c r="C100" s="233"/>
      <c r="D100" s="234" t="s">
        <v>159</v>
      </c>
      <c r="E100" s="235" t="s">
        <v>21</v>
      </c>
      <c r="F100" s="236" t="s">
        <v>1349</v>
      </c>
      <c r="G100" s="233"/>
      <c r="H100" s="237">
        <v>1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AT100" s="243" t="s">
        <v>159</v>
      </c>
      <c r="AU100" s="243" t="s">
        <v>82</v>
      </c>
      <c r="AV100" s="11" t="s">
        <v>82</v>
      </c>
      <c r="AW100" s="11" t="s">
        <v>35</v>
      </c>
      <c r="AX100" s="11" t="s">
        <v>80</v>
      </c>
      <c r="AY100" s="243" t="s">
        <v>150</v>
      </c>
    </row>
    <row r="101" s="1" customFormat="1" ht="38.25" customHeight="1">
      <c r="B101" s="45"/>
      <c r="C101" s="220" t="s">
        <v>157</v>
      </c>
      <c r="D101" s="220" t="s">
        <v>152</v>
      </c>
      <c r="E101" s="221" t="s">
        <v>1138</v>
      </c>
      <c r="F101" s="222" t="s">
        <v>1139</v>
      </c>
      <c r="G101" s="223" t="s">
        <v>170</v>
      </c>
      <c r="H101" s="224">
        <v>1</v>
      </c>
      <c r="I101" s="225"/>
      <c r="J101" s="226">
        <f>ROUND(I101*H101,2)</f>
        <v>0</v>
      </c>
      <c r="K101" s="222" t="s">
        <v>156</v>
      </c>
      <c r="L101" s="71"/>
      <c r="M101" s="227" t="s">
        <v>21</v>
      </c>
      <c r="N101" s="228" t="s">
        <v>43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157</v>
      </c>
      <c r="AT101" s="23" t="s">
        <v>152</v>
      </c>
      <c r="AU101" s="23" t="s">
        <v>82</v>
      </c>
      <c r="AY101" s="23" t="s">
        <v>150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80</v>
      </c>
      <c r="BK101" s="231">
        <f>ROUND(I101*H101,2)</f>
        <v>0</v>
      </c>
      <c r="BL101" s="23" t="s">
        <v>157</v>
      </c>
      <c r="BM101" s="23" t="s">
        <v>1350</v>
      </c>
    </row>
    <row r="102" s="1" customFormat="1" ht="25.5" customHeight="1">
      <c r="B102" s="45"/>
      <c r="C102" s="220" t="s">
        <v>173</v>
      </c>
      <c r="D102" s="220" t="s">
        <v>152</v>
      </c>
      <c r="E102" s="221" t="s">
        <v>1141</v>
      </c>
      <c r="F102" s="222" t="s">
        <v>1142</v>
      </c>
      <c r="G102" s="223" t="s">
        <v>155</v>
      </c>
      <c r="H102" s="224">
        <v>5.9400000000000004</v>
      </c>
      <c r="I102" s="225"/>
      <c r="J102" s="226">
        <f>ROUND(I102*H102,2)</f>
        <v>0</v>
      </c>
      <c r="K102" s="222" t="s">
        <v>156</v>
      </c>
      <c r="L102" s="71"/>
      <c r="M102" s="227" t="s">
        <v>21</v>
      </c>
      <c r="N102" s="228" t="s">
        <v>43</v>
      </c>
      <c r="O102" s="46"/>
      <c r="P102" s="229">
        <f>O102*H102</f>
        <v>0</v>
      </c>
      <c r="Q102" s="229">
        <v>0.00084000000000000003</v>
      </c>
      <c r="R102" s="229">
        <f>Q102*H102</f>
        <v>0.0049896000000000003</v>
      </c>
      <c r="S102" s="229">
        <v>0</v>
      </c>
      <c r="T102" s="230">
        <f>S102*H102</f>
        <v>0</v>
      </c>
      <c r="AR102" s="23" t="s">
        <v>157</v>
      </c>
      <c r="AT102" s="23" t="s">
        <v>152</v>
      </c>
      <c r="AU102" s="23" t="s">
        <v>82</v>
      </c>
      <c r="AY102" s="23" t="s">
        <v>150</v>
      </c>
      <c r="BE102" s="231">
        <f>IF(N102="základní",J102,0)</f>
        <v>0</v>
      </c>
      <c r="BF102" s="231">
        <f>IF(N102="snížená",J102,0)</f>
        <v>0</v>
      </c>
      <c r="BG102" s="231">
        <f>IF(N102="zákl. přenesená",J102,0)</f>
        <v>0</v>
      </c>
      <c r="BH102" s="231">
        <f>IF(N102="sníž. přenesená",J102,0)</f>
        <v>0</v>
      </c>
      <c r="BI102" s="231">
        <f>IF(N102="nulová",J102,0)</f>
        <v>0</v>
      </c>
      <c r="BJ102" s="23" t="s">
        <v>80</v>
      </c>
      <c r="BK102" s="231">
        <f>ROUND(I102*H102,2)</f>
        <v>0</v>
      </c>
      <c r="BL102" s="23" t="s">
        <v>157</v>
      </c>
      <c r="BM102" s="23" t="s">
        <v>1351</v>
      </c>
    </row>
    <row r="103" s="12" customFormat="1">
      <c r="B103" s="244"/>
      <c r="C103" s="245"/>
      <c r="D103" s="234" t="s">
        <v>159</v>
      </c>
      <c r="E103" s="246" t="s">
        <v>21</v>
      </c>
      <c r="F103" s="247" t="s">
        <v>1345</v>
      </c>
      <c r="G103" s="245"/>
      <c r="H103" s="246" t="s">
        <v>21</v>
      </c>
      <c r="I103" s="248"/>
      <c r="J103" s="245"/>
      <c r="K103" s="245"/>
      <c r="L103" s="249"/>
      <c r="M103" s="250"/>
      <c r="N103" s="251"/>
      <c r="O103" s="251"/>
      <c r="P103" s="251"/>
      <c r="Q103" s="251"/>
      <c r="R103" s="251"/>
      <c r="S103" s="251"/>
      <c r="T103" s="252"/>
      <c r="AT103" s="253" t="s">
        <v>159</v>
      </c>
      <c r="AU103" s="253" t="s">
        <v>82</v>
      </c>
      <c r="AV103" s="12" t="s">
        <v>80</v>
      </c>
      <c r="AW103" s="12" t="s">
        <v>35</v>
      </c>
      <c r="AX103" s="12" t="s">
        <v>72</v>
      </c>
      <c r="AY103" s="253" t="s">
        <v>150</v>
      </c>
    </row>
    <row r="104" s="12" customFormat="1">
      <c r="B104" s="244"/>
      <c r="C104" s="245"/>
      <c r="D104" s="234" t="s">
        <v>159</v>
      </c>
      <c r="E104" s="246" t="s">
        <v>21</v>
      </c>
      <c r="F104" s="247" t="s">
        <v>1129</v>
      </c>
      <c r="G104" s="245"/>
      <c r="H104" s="246" t="s">
        <v>21</v>
      </c>
      <c r="I104" s="248"/>
      <c r="J104" s="245"/>
      <c r="K104" s="245"/>
      <c r="L104" s="249"/>
      <c r="M104" s="250"/>
      <c r="N104" s="251"/>
      <c r="O104" s="251"/>
      <c r="P104" s="251"/>
      <c r="Q104" s="251"/>
      <c r="R104" s="251"/>
      <c r="S104" s="251"/>
      <c r="T104" s="252"/>
      <c r="AT104" s="253" t="s">
        <v>159</v>
      </c>
      <c r="AU104" s="253" t="s">
        <v>82</v>
      </c>
      <c r="AV104" s="12" t="s">
        <v>80</v>
      </c>
      <c r="AW104" s="12" t="s">
        <v>35</v>
      </c>
      <c r="AX104" s="12" t="s">
        <v>72</v>
      </c>
      <c r="AY104" s="253" t="s">
        <v>150</v>
      </c>
    </row>
    <row r="105" s="11" customFormat="1">
      <c r="B105" s="232"/>
      <c r="C105" s="233"/>
      <c r="D105" s="234" t="s">
        <v>159</v>
      </c>
      <c r="E105" s="235" t="s">
        <v>21</v>
      </c>
      <c r="F105" s="236" t="s">
        <v>1352</v>
      </c>
      <c r="G105" s="233"/>
      <c r="H105" s="237">
        <v>5.9400000000000004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AT105" s="243" t="s">
        <v>159</v>
      </c>
      <c r="AU105" s="243" t="s">
        <v>82</v>
      </c>
      <c r="AV105" s="11" t="s">
        <v>82</v>
      </c>
      <c r="AW105" s="11" t="s">
        <v>35</v>
      </c>
      <c r="AX105" s="11" t="s">
        <v>72</v>
      </c>
      <c r="AY105" s="243" t="s">
        <v>150</v>
      </c>
    </row>
    <row r="106" s="13" customFormat="1">
      <c r="B106" s="254"/>
      <c r="C106" s="255"/>
      <c r="D106" s="234" t="s">
        <v>159</v>
      </c>
      <c r="E106" s="256" t="s">
        <v>21</v>
      </c>
      <c r="F106" s="257" t="s">
        <v>180</v>
      </c>
      <c r="G106" s="255"/>
      <c r="H106" s="258">
        <v>5.9400000000000004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AT106" s="264" t="s">
        <v>159</v>
      </c>
      <c r="AU106" s="264" t="s">
        <v>82</v>
      </c>
      <c r="AV106" s="13" t="s">
        <v>164</v>
      </c>
      <c r="AW106" s="13" t="s">
        <v>35</v>
      </c>
      <c r="AX106" s="13" t="s">
        <v>80</v>
      </c>
      <c r="AY106" s="264" t="s">
        <v>150</v>
      </c>
    </row>
    <row r="107" s="1" customFormat="1" ht="25.5" customHeight="1">
      <c r="B107" s="45"/>
      <c r="C107" s="220" t="s">
        <v>181</v>
      </c>
      <c r="D107" s="220" t="s">
        <v>152</v>
      </c>
      <c r="E107" s="221" t="s">
        <v>1145</v>
      </c>
      <c r="F107" s="222" t="s">
        <v>1146</v>
      </c>
      <c r="G107" s="223" t="s">
        <v>155</v>
      </c>
      <c r="H107" s="224">
        <v>5.9400000000000004</v>
      </c>
      <c r="I107" s="225"/>
      <c r="J107" s="226">
        <f>ROUND(I107*H107,2)</f>
        <v>0</v>
      </c>
      <c r="K107" s="222" t="s">
        <v>156</v>
      </c>
      <c r="L107" s="71"/>
      <c r="M107" s="227" t="s">
        <v>21</v>
      </c>
      <c r="N107" s="228" t="s">
        <v>43</v>
      </c>
      <c r="O107" s="4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AR107" s="23" t="s">
        <v>157</v>
      </c>
      <c r="AT107" s="23" t="s">
        <v>152</v>
      </c>
      <c r="AU107" s="23" t="s">
        <v>82</v>
      </c>
      <c r="AY107" s="23" t="s">
        <v>150</v>
      </c>
      <c r="BE107" s="231">
        <f>IF(N107="základní",J107,0)</f>
        <v>0</v>
      </c>
      <c r="BF107" s="231">
        <f>IF(N107="snížená",J107,0)</f>
        <v>0</v>
      </c>
      <c r="BG107" s="231">
        <f>IF(N107="zákl. přenesená",J107,0)</f>
        <v>0</v>
      </c>
      <c r="BH107" s="231">
        <f>IF(N107="sníž. přenesená",J107,0)</f>
        <v>0</v>
      </c>
      <c r="BI107" s="231">
        <f>IF(N107="nulová",J107,0)</f>
        <v>0</v>
      </c>
      <c r="BJ107" s="23" t="s">
        <v>80</v>
      </c>
      <c r="BK107" s="231">
        <f>ROUND(I107*H107,2)</f>
        <v>0</v>
      </c>
      <c r="BL107" s="23" t="s">
        <v>157</v>
      </c>
      <c r="BM107" s="23" t="s">
        <v>1353</v>
      </c>
    </row>
    <row r="108" s="1" customFormat="1" ht="38.25" customHeight="1">
      <c r="B108" s="45"/>
      <c r="C108" s="220" t="s">
        <v>185</v>
      </c>
      <c r="D108" s="220" t="s">
        <v>152</v>
      </c>
      <c r="E108" s="221" t="s">
        <v>1148</v>
      </c>
      <c r="F108" s="222" t="s">
        <v>1149</v>
      </c>
      <c r="G108" s="223" t="s">
        <v>170</v>
      </c>
      <c r="H108" s="224">
        <v>0.79200000000000004</v>
      </c>
      <c r="I108" s="225"/>
      <c r="J108" s="226">
        <f>ROUND(I108*H108,2)</f>
        <v>0</v>
      </c>
      <c r="K108" s="222" t="s">
        <v>156</v>
      </c>
      <c r="L108" s="71"/>
      <c r="M108" s="227" t="s">
        <v>21</v>
      </c>
      <c r="N108" s="228" t="s">
        <v>43</v>
      </c>
      <c r="O108" s="4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AR108" s="23" t="s">
        <v>157</v>
      </c>
      <c r="AT108" s="23" t="s">
        <v>152</v>
      </c>
      <c r="AU108" s="23" t="s">
        <v>82</v>
      </c>
      <c r="AY108" s="23" t="s">
        <v>150</v>
      </c>
      <c r="BE108" s="231">
        <f>IF(N108="základní",J108,0)</f>
        <v>0</v>
      </c>
      <c r="BF108" s="231">
        <f>IF(N108="snížená",J108,0)</f>
        <v>0</v>
      </c>
      <c r="BG108" s="231">
        <f>IF(N108="zákl. přenesená",J108,0)</f>
        <v>0</v>
      </c>
      <c r="BH108" s="231">
        <f>IF(N108="sníž. přenesená",J108,0)</f>
        <v>0</v>
      </c>
      <c r="BI108" s="231">
        <f>IF(N108="nulová",J108,0)</f>
        <v>0</v>
      </c>
      <c r="BJ108" s="23" t="s">
        <v>80</v>
      </c>
      <c r="BK108" s="231">
        <f>ROUND(I108*H108,2)</f>
        <v>0</v>
      </c>
      <c r="BL108" s="23" t="s">
        <v>157</v>
      </c>
      <c r="BM108" s="23" t="s">
        <v>1354</v>
      </c>
    </row>
    <row r="109" s="12" customFormat="1">
      <c r="B109" s="244"/>
      <c r="C109" s="245"/>
      <c r="D109" s="234" t="s">
        <v>159</v>
      </c>
      <c r="E109" s="246" t="s">
        <v>21</v>
      </c>
      <c r="F109" s="247" t="s">
        <v>1345</v>
      </c>
      <c r="G109" s="245"/>
      <c r="H109" s="246" t="s">
        <v>21</v>
      </c>
      <c r="I109" s="248"/>
      <c r="J109" s="245"/>
      <c r="K109" s="245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159</v>
      </c>
      <c r="AU109" s="253" t="s">
        <v>82</v>
      </c>
      <c r="AV109" s="12" t="s">
        <v>80</v>
      </c>
      <c r="AW109" s="12" t="s">
        <v>35</v>
      </c>
      <c r="AX109" s="12" t="s">
        <v>72</v>
      </c>
      <c r="AY109" s="253" t="s">
        <v>150</v>
      </c>
    </row>
    <row r="110" s="12" customFormat="1">
      <c r="B110" s="244"/>
      <c r="C110" s="245"/>
      <c r="D110" s="234" t="s">
        <v>159</v>
      </c>
      <c r="E110" s="246" t="s">
        <v>21</v>
      </c>
      <c r="F110" s="247" t="s">
        <v>1129</v>
      </c>
      <c r="G110" s="245"/>
      <c r="H110" s="246" t="s">
        <v>21</v>
      </c>
      <c r="I110" s="248"/>
      <c r="J110" s="245"/>
      <c r="K110" s="245"/>
      <c r="L110" s="249"/>
      <c r="M110" s="250"/>
      <c r="N110" s="251"/>
      <c r="O110" s="251"/>
      <c r="P110" s="251"/>
      <c r="Q110" s="251"/>
      <c r="R110" s="251"/>
      <c r="S110" s="251"/>
      <c r="T110" s="252"/>
      <c r="AT110" s="253" t="s">
        <v>159</v>
      </c>
      <c r="AU110" s="253" t="s">
        <v>82</v>
      </c>
      <c r="AV110" s="12" t="s">
        <v>80</v>
      </c>
      <c r="AW110" s="12" t="s">
        <v>35</v>
      </c>
      <c r="AX110" s="12" t="s">
        <v>72</v>
      </c>
      <c r="AY110" s="253" t="s">
        <v>150</v>
      </c>
    </row>
    <row r="111" s="11" customFormat="1">
      <c r="B111" s="232"/>
      <c r="C111" s="233"/>
      <c r="D111" s="234" t="s">
        <v>159</v>
      </c>
      <c r="E111" s="235" t="s">
        <v>21</v>
      </c>
      <c r="F111" s="236" t="s">
        <v>1355</v>
      </c>
      <c r="G111" s="233"/>
      <c r="H111" s="237">
        <v>0.79200000000000004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AT111" s="243" t="s">
        <v>159</v>
      </c>
      <c r="AU111" s="243" t="s">
        <v>82</v>
      </c>
      <c r="AV111" s="11" t="s">
        <v>82</v>
      </c>
      <c r="AW111" s="11" t="s">
        <v>35</v>
      </c>
      <c r="AX111" s="11" t="s">
        <v>72</v>
      </c>
      <c r="AY111" s="243" t="s">
        <v>150</v>
      </c>
    </row>
    <row r="112" s="13" customFormat="1">
      <c r="B112" s="254"/>
      <c r="C112" s="255"/>
      <c r="D112" s="234" t="s">
        <v>159</v>
      </c>
      <c r="E112" s="256" t="s">
        <v>21</v>
      </c>
      <c r="F112" s="257" t="s">
        <v>180</v>
      </c>
      <c r="G112" s="255"/>
      <c r="H112" s="258">
        <v>0.79200000000000004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AT112" s="264" t="s">
        <v>159</v>
      </c>
      <c r="AU112" s="264" t="s">
        <v>82</v>
      </c>
      <c r="AV112" s="13" t="s">
        <v>164</v>
      </c>
      <c r="AW112" s="13" t="s">
        <v>35</v>
      </c>
      <c r="AX112" s="13" t="s">
        <v>80</v>
      </c>
      <c r="AY112" s="264" t="s">
        <v>150</v>
      </c>
    </row>
    <row r="113" s="1" customFormat="1" ht="38.25" customHeight="1">
      <c r="B113" s="45"/>
      <c r="C113" s="220" t="s">
        <v>190</v>
      </c>
      <c r="D113" s="220" t="s">
        <v>152</v>
      </c>
      <c r="E113" s="221" t="s">
        <v>1152</v>
      </c>
      <c r="F113" s="222" t="s">
        <v>1153</v>
      </c>
      <c r="G113" s="223" t="s">
        <v>170</v>
      </c>
      <c r="H113" s="224">
        <v>6.9400000000000004</v>
      </c>
      <c r="I113" s="225"/>
      <c r="J113" s="226">
        <f>ROUND(I113*H113,2)</f>
        <v>0</v>
      </c>
      <c r="K113" s="222" t="s">
        <v>156</v>
      </c>
      <c r="L113" s="71"/>
      <c r="M113" s="227" t="s">
        <v>21</v>
      </c>
      <c r="N113" s="228" t="s">
        <v>43</v>
      </c>
      <c r="O113" s="4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AR113" s="23" t="s">
        <v>157</v>
      </c>
      <c r="AT113" s="23" t="s">
        <v>152</v>
      </c>
      <c r="AU113" s="23" t="s">
        <v>82</v>
      </c>
      <c r="AY113" s="23" t="s">
        <v>150</v>
      </c>
      <c r="BE113" s="231">
        <f>IF(N113="základní",J113,0)</f>
        <v>0</v>
      </c>
      <c r="BF113" s="231">
        <f>IF(N113="snížená",J113,0)</f>
        <v>0</v>
      </c>
      <c r="BG113" s="231">
        <f>IF(N113="zákl. přenesená",J113,0)</f>
        <v>0</v>
      </c>
      <c r="BH113" s="231">
        <f>IF(N113="sníž. přenesená",J113,0)</f>
        <v>0</v>
      </c>
      <c r="BI113" s="231">
        <f>IF(N113="nulová",J113,0)</f>
        <v>0</v>
      </c>
      <c r="BJ113" s="23" t="s">
        <v>80</v>
      </c>
      <c r="BK113" s="231">
        <f>ROUND(I113*H113,2)</f>
        <v>0</v>
      </c>
      <c r="BL113" s="23" t="s">
        <v>157</v>
      </c>
      <c r="BM113" s="23" t="s">
        <v>1356</v>
      </c>
    </row>
    <row r="114" s="11" customFormat="1">
      <c r="B114" s="232"/>
      <c r="C114" s="233"/>
      <c r="D114" s="234" t="s">
        <v>159</v>
      </c>
      <c r="E114" s="235" t="s">
        <v>21</v>
      </c>
      <c r="F114" s="236" t="s">
        <v>1357</v>
      </c>
      <c r="G114" s="233"/>
      <c r="H114" s="237">
        <v>6.9400000000000004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AT114" s="243" t="s">
        <v>159</v>
      </c>
      <c r="AU114" s="243" t="s">
        <v>82</v>
      </c>
      <c r="AV114" s="11" t="s">
        <v>82</v>
      </c>
      <c r="AW114" s="11" t="s">
        <v>35</v>
      </c>
      <c r="AX114" s="11" t="s">
        <v>80</v>
      </c>
      <c r="AY114" s="243" t="s">
        <v>150</v>
      </c>
    </row>
    <row r="115" s="1" customFormat="1" ht="25.5" customHeight="1">
      <c r="B115" s="45"/>
      <c r="C115" s="220" t="s">
        <v>194</v>
      </c>
      <c r="D115" s="220" t="s">
        <v>152</v>
      </c>
      <c r="E115" s="221" t="s">
        <v>1156</v>
      </c>
      <c r="F115" s="222" t="s">
        <v>1157</v>
      </c>
      <c r="G115" s="223" t="s">
        <v>170</v>
      </c>
      <c r="H115" s="224">
        <v>1</v>
      </c>
      <c r="I115" s="225"/>
      <c r="J115" s="226">
        <f>ROUND(I115*H115,2)</f>
        <v>0</v>
      </c>
      <c r="K115" s="222" t="s">
        <v>156</v>
      </c>
      <c r="L115" s="71"/>
      <c r="M115" s="227" t="s">
        <v>21</v>
      </c>
      <c r="N115" s="228" t="s">
        <v>43</v>
      </c>
      <c r="O115" s="46"/>
      <c r="P115" s="229">
        <f>O115*H115</f>
        <v>0</v>
      </c>
      <c r="Q115" s="229">
        <v>0</v>
      </c>
      <c r="R115" s="229">
        <f>Q115*H115</f>
        <v>0</v>
      </c>
      <c r="S115" s="229">
        <v>0</v>
      </c>
      <c r="T115" s="230">
        <f>S115*H115</f>
        <v>0</v>
      </c>
      <c r="AR115" s="23" t="s">
        <v>157</v>
      </c>
      <c r="AT115" s="23" t="s">
        <v>152</v>
      </c>
      <c r="AU115" s="23" t="s">
        <v>82</v>
      </c>
      <c r="AY115" s="23" t="s">
        <v>150</v>
      </c>
      <c r="BE115" s="231">
        <f>IF(N115="základní",J115,0)</f>
        <v>0</v>
      </c>
      <c r="BF115" s="231">
        <f>IF(N115="snížená",J115,0)</f>
        <v>0</v>
      </c>
      <c r="BG115" s="231">
        <f>IF(N115="zákl. přenesená",J115,0)</f>
        <v>0</v>
      </c>
      <c r="BH115" s="231">
        <f>IF(N115="sníž. přenesená",J115,0)</f>
        <v>0</v>
      </c>
      <c r="BI115" s="231">
        <f>IF(N115="nulová",J115,0)</f>
        <v>0</v>
      </c>
      <c r="BJ115" s="23" t="s">
        <v>80</v>
      </c>
      <c r="BK115" s="231">
        <f>ROUND(I115*H115,2)</f>
        <v>0</v>
      </c>
      <c r="BL115" s="23" t="s">
        <v>157</v>
      </c>
      <c r="BM115" s="23" t="s">
        <v>1358</v>
      </c>
    </row>
    <row r="116" s="11" customFormat="1">
      <c r="B116" s="232"/>
      <c r="C116" s="233"/>
      <c r="D116" s="234" t="s">
        <v>159</v>
      </c>
      <c r="E116" s="235" t="s">
        <v>21</v>
      </c>
      <c r="F116" s="236" t="s">
        <v>1359</v>
      </c>
      <c r="G116" s="233"/>
      <c r="H116" s="237">
        <v>1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AT116" s="243" t="s">
        <v>159</v>
      </c>
      <c r="AU116" s="243" t="s">
        <v>82</v>
      </c>
      <c r="AV116" s="11" t="s">
        <v>82</v>
      </c>
      <c r="AW116" s="11" t="s">
        <v>35</v>
      </c>
      <c r="AX116" s="11" t="s">
        <v>80</v>
      </c>
      <c r="AY116" s="243" t="s">
        <v>150</v>
      </c>
    </row>
    <row r="117" s="1" customFormat="1" ht="16.5" customHeight="1">
      <c r="B117" s="45"/>
      <c r="C117" s="220" t="s">
        <v>199</v>
      </c>
      <c r="D117" s="220" t="s">
        <v>152</v>
      </c>
      <c r="E117" s="221" t="s">
        <v>219</v>
      </c>
      <c r="F117" s="222" t="s">
        <v>220</v>
      </c>
      <c r="G117" s="223" t="s">
        <v>170</v>
      </c>
      <c r="H117" s="224">
        <v>6.9400000000000004</v>
      </c>
      <c r="I117" s="225"/>
      <c r="J117" s="226">
        <f>ROUND(I117*H117,2)</f>
        <v>0</v>
      </c>
      <c r="K117" s="222" t="s">
        <v>225</v>
      </c>
      <c r="L117" s="71"/>
      <c r="M117" s="227" t="s">
        <v>21</v>
      </c>
      <c r="N117" s="228" t="s">
        <v>43</v>
      </c>
      <c r="O117" s="4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AR117" s="23" t="s">
        <v>157</v>
      </c>
      <c r="AT117" s="23" t="s">
        <v>152</v>
      </c>
      <c r="AU117" s="23" t="s">
        <v>82</v>
      </c>
      <c r="AY117" s="23" t="s">
        <v>150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23" t="s">
        <v>80</v>
      </c>
      <c r="BK117" s="231">
        <f>ROUND(I117*H117,2)</f>
        <v>0</v>
      </c>
      <c r="BL117" s="23" t="s">
        <v>157</v>
      </c>
      <c r="BM117" s="23" t="s">
        <v>1360</v>
      </c>
    </row>
    <row r="118" s="1" customFormat="1" ht="25.5" customHeight="1">
      <c r="B118" s="45"/>
      <c r="C118" s="220" t="s">
        <v>203</v>
      </c>
      <c r="D118" s="220" t="s">
        <v>152</v>
      </c>
      <c r="E118" s="221" t="s">
        <v>222</v>
      </c>
      <c r="F118" s="222" t="s">
        <v>223</v>
      </c>
      <c r="G118" s="223" t="s">
        <v>224</v>
      </c>
      <c r="H118" s="224">
        <v>13.880000000000001</v>
      </c>
      <c r="I118" s="225"/>
      <c r="J118" s="226">
        <f>ROUND(I118*H118,2)</f>
        <v>0</v>
      </c>
      <c r="K118" s="222" t="s">
        <v>156</v>
      </c>
      <c r="L118" s="71"/>
      <c r="M118" s="227" t="s">
        <v>21</v>
      </c>
      <c r="N118" s="228" t="s">
        <v>43</v>
      </c>
      <c r="O118" s="46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AR118" s="23" t="s">
        <v>157</v>
      </c>
      <c r="AT118" s="23" t="s">
        <v>152</v>
      </c>
      <c r="AU118" s="23" t="s">
        <v>82</v>
      </c>
      <c r="AY118" s="23" t="s">
        <v>150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23" t="s">
        <v>80</v>
      </c>
      <c r="BK118" s="231">
        <f>ROUND(I118*H118,2)</f>
        <v>0</v>
      </c>
      <c r="BL118" s="23" t="s">
        <v>157</v>
      </c>
      <c r="BM118" s="23" t="s">
        <v>1361</v>
      </c>
    </row>
    <row r="119" s="11" customFormat="1">
      <c r="B119" s="232"/>
      <c r="C119" s="233"/>
      <c r="D119" s="234" t="s">
        <v>159</v>
      </c>
      <c r="E119" s="235" t="s">
        <v>21</v>
      </c>
      <c r="F119" s="236" t="s">
        <v>1362</v>
      </c>
      <c r="G119" s="233"/>
      <c r="H119" s="237">
        <v>13.880000000000001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AT119" s="243" t="s">
        <v>159</v>
      </c>
      <c r="AU119" s="243" t="s">
        <v>82</v>
      </c>
      <c r="AV119" s="11" t="s">
        <v>82</v>
      </c>
      <c r="AW119" s="11" t="s">
        <v>35</v>
      </c>
      <c r="AX119" s="11" t="s">
        <v>80</v>
      </c>
      <c r="AY119" s="243" t="s">
        <v>150</v>
      </c>
    </row>
    <row r="120" s="1" customFormat="1" ht="25.5" customHeight="1">
      <c r="B120" s="45"/>
      <c r="C120" s="220" t="s">
        <v>209</v>
      </c>
      <c r="D120" s="220" t="s">
        <v>152</v>
      </c>
      <c r="E120" s="221" t="s">
        <v>1163</v>
      </c>
      <c r="F120" s="222" t="s">
        <v>1164</v>
      </c>
      <c r="G120" s="223" t="s">
        <v>170</v>
      </c>
      <c r="H120" s="224">
        <v>1.3859999999999999</v>
      </c>
      <c r="I120" s="225"/>
      <c r="J120" s="226">
        <f>ROUND(I120*H120,2)</f>
        <v>0</v>
      </c>
      <c r="K120" s="222" t="s">
        <v>156</v>
      </c>
      <c r="L120" s="71"/>
      <c r="M120" s="227" t="s">
        <v>21</v>
      </c>
      <c r="N120" s="228" t="s">
        <v>43</v>
      </c>
      <c r="O120" s="4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AR120" s="23" t="s">
        <v>157</v>
      </c>
      <c r="AT120" s="23" t="s">
        <v>152</v>
      </c>
      <c r="AU120" s="23" t="s">
        <v>82</v>
      </c>
      <c r="AY120" s="23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23" t="s">
        <v>80</v>
      </c>
      <c r="BK120" s="231">
        <f>ROUND(I120*H120,2)</f>
        <v>0</v>
      </c>
      <c r="BL120" s="23" t="s">
        <v>157</v>
      </c>
      <c r="BM120" s="23" t="s">
        <v>1363</v>
      </c>
    </row>
    <row r="121" s="12" customFormat="1">
      <c r="B121" s="244"/>
      <c r="C121" s="245"/>
      <c r="D121" s="234" t="s">
        <v>159</v>
      </c>
      <c r="E121" s="246" t="s">
        <v>21</v>
      </c>
      <c r="F121" s="247" t="s">
        <v>1345</v>
      </c>
      <c r="G121" s="245"/>
      <c r="H121" s="246" t="s">
        <v>21</v>
      </c>
      <c r="I121" s="248"/>
      <c r="J121" s="245"/>
      <c r="K121" s="245"/>
      <c r="L121" s="249"/>
      <c r="M121" s="250"/>
      <c r="N121" s="251"/>
      <c r="O121" s="251"/>
      <c r="P121" s="251"/>
      <c r="Q121" s="251"/>
      <c r="R121" s="251"/>
      <c r="S121" s="251"/>
      <c r="T121" s="252"/>
      <c r="AT121" s="253" t="s">
        <v>159</v>
      </c>
      <c r="AU121" s="253" t="s">
        <v>82</v>
      </c>
      <c r="AV121" s="12" t="s">
        <v>80</v>
      </c>
      <c r="AW121" s="12" t="s">
        <v>35</v>
      </c>
      <c r="AX121" s="12" t="s">
        <v>72</v>
      </c>
      <c r="AY121" s="253" t="s">
        <v>150</v>
      </c>
    </row>
    <row r="122" s="12" customFormat="1">
      <c r="B122" s="244"/>
      <c r="C122" s="245"/>
      <c r="D122" s="234" t="s">
        <v>159</v>
      </c>
      <c r="E122" s="246" t="s">
        <v>21</v>
      </c>
      <c r="F122" s="247" t="s">
        <v>1129</v>
      </c>
      <c r="G122" s="245"/>
      <c r="H122" s="246" t="s">
        <v>21</v>
      </c>
      <c r="I122" s="248"/>
      <c r="J122" s="245"/>
      <c r="K122" s="245"/>
      <c r="L122" s="249"/>
      <c r="M122" s="250"/>
      <c r="N122" s="251"/>
      <c r="O122" s="251"/>
      <c r="P122" s="251"/>
      <c r="Q122" s="251"/>
      <c r="R122" s="251"/>
      <c r="S122" s="251"/>
      <c r="T122" s="252"/>
      <c r="AT122" s="253" t="s">
        <v>159</v>
      </c>
      <c r="AU122" s="253" t="s">
        <v>82</v>
      </c>
      <c r="AV122" s="12" t="s">
        <v>80</v>
      </c>
      <c r="AW122" s="12" t="s">
        <v>35</v>
      </c>
      <c r="AX122" s="12" t="s">
        <v>72</v>
      </c>
      <c r="AY122" s="253" t="s">
        <v>150</v>
      </c>
    </row>
    <row r="123" s="11" customFormat="1">
      <c r="B123" s="232"/>
      <c r="C123" s="233"/>
      <c r="D123" s="234" t="s">
        <v>159</v>
      </c>
      <c r="E123" s="235" t="s">
        <v>21</v>
      </c>
      <c r="F123" s="236" t="s">
        <v>1364</v>
      </c>
      <c r="G123" s="233"/>
      <c r="H123" s="237">
        <v>1.3859999999999999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AT123" s="243" t="s">
        <v>159</v>
      </c>
      <c r="AU123" s="243" t="s">
        <v>82</v>
      </c>
      <c r="AV123" s="11" t="s">
        <v>82</v>
      </c>
      <c r="AW123" s="11" t="s">
        <v>35</v>
      </c>
      <c r="AX123" s="11" t="s">
        <v>72</v>
      </c>
      <c r="AY123" s="243" t="s">
        <v>150</v>
      </c>
    </row>
    <row r="124" s="13" customFormat="1">
      <c r="B124" s="254"/>
      <c r="C124" s="255"/>
      <c r="D124" s="234" t="s">
        <v>159</v>
      </c>
      <c r="E124" s="256" t="s">
        <v>21</v>
      </c>
      <c r="F124" s="257" t="s">
        <v>180</v>
      </c>
      <c r="G124" s="255"/>
      <c r="H124" s="258">
        <v>1.3859999999999999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AT124" s="264" t="s">
        <v>159</v>
      </c>
      <c r="AU124" s="264" t="s">
        <v>82</v>
      </c>
      <c r="AV124" s="13" t="s">
        <v>164</v>
      </c>
      <c r="AW124" s="13" t="s">
        <v>35</v>
      </c>
      <c r="AX124" s="13" t="s">
        <v>80</v>
      </c>
      <c r="AY124" s="264" t="s">
        <v>150</v>
      </c>
    </row>
    <row r="125" s="1" customFormat="1" ht="16.5" customHeight="1">
      <c r="B125" s="45"/>
      <c r="C125" s="265" t="s">
        <v>214</v>
      </c>
      <c r="D125" s="265" t="s">
        <v>240</v>
      </c>
      <c r="E125" s="266" t="s">
        <v>1168</v>
      </c>
      <c r="F125" s="267" t="s">
        <v>1169</v>
      </c>
      <c r="G125" s="268" t="s">
        <v>224</v>
      </c>
      <c r="H125" s="269">
        <v>2.7719999999999998</v>
      </c>
      <c r="I125" s="270"/>
      <c r="J125" s="271">
        <f>ROUND(I125*H125,2)</f>
        <v>0</v>
      </c>
      <c r="K125" s="267" t="s">
        <v>156</v>
      </c>
      <c r="L125" s="272"/>
      <c r="M125" s="273" t="s">
        <v>21</v>
      </c>
      <c r="N125" s="274" t="s">
        <v>43</v>
      </c>
      <c r="O125" s="46"/>
      <c r="P125" s="229">
        <f>O125*H125</f>
        <v>0</v>
      </c>
      <c r="Q125" s="229">
        <v>1</v>
      </c>
      <c r="R125" s="229">
        <f>Q125*H125</f>
        <v>2.7719999999999998</v>
      </c>
      <c r="S125" s="229">
        <v>0</v>
      </c>
      <c r="T125" s="230">
        <f>S125*H125</f>
        <v>0</v>
      </c>
      <c r="AR125" s="23" t="s">
        <v>190</v>
      </c>
      <c r="AT125" s="23" t="s">
        <v>240</v>
      </c>
      <c r="AU125" s="23" t="s">
        <v>82</v>
      </c>
      <c r="AY125" s="23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23" t="s">
        <v>80</v>
      </c>
      <c r="BK125" s="231">
        <f>ROUND(I125*H125,2)</f>
        <v>0</v>
      </c>
      <c r="BL125" s="23" t="s">
        <v>157</v>
      </c>
      <c r="BM125" s="23" t="s">
        <v>1365</v>
      </c>
    </row>
    <row r="126" s="11" customFormat="1">
      <c r="B126" s="232"/>
      <c r="C126" s="233"/>
      <c r="D126" s="234" t="s">
        <v>159</v>
      </c>
      <c r="E126" s="235" t="s">
        <v>21</v>
      </c>
      <c r="F126" s="236" t="s">
        <v>1366</v>
      </c>
      <c r="G126" s="233"/>
      <c r="H126" s="237">
        <v>2.7719999999999998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AT126" s="243" t="s">
        <v>159</v>
      </c>
      <c r="AU126" s="243" t="s">
        <v>82</v>
      </c>
      <c r="AV126" s="11" t="s">
        <v>82</v>
      </c>
      <c r="AW126" s="11" t="s">
        <v>35</v>
      </c>
      <c r="AX126" s="11" t="s">
        <v>80</v>
      </c>
      <c r="AY126" s="243" t="s">
        <v>150</v>
      </c>
    </row>
    <row r="127" s="1" customFormat="1" ht="38.25" customHeight="1">
      <c r="B127" s="45"/>
      <c r="C127" s="220" t="s">
        <v>218</v>
      </c>
      <c r="D127" s="220" t="s">
        <v>152</v>
      </c>
      <c r="E127" s="221" t="s">
        <v>235</v>
      </c>
      <c r="F127" s="222" t="s">
        <v>236</v>
      </c>
      <c r="G127" s="223" t="s">
        <v>170</v>
      </c>
      <c r="H127" s="224">
        <v>0.5</v>
      </c>
      <c r="I127" s="225"/>
      <c r="J127" s="226">
        <f>ROUND(I127*H127,2)</f>
        <v>0</v>
      </c>
      <c r="K127" s="222" t="s">
        <v>156</v>
      </c>
      <c r="L127" s="71"/>
      <c r="M127" s="227" t="s">
        <v>21</v>
      </c>
      <c r="N127" s="228" t="s">
        <v>43</v>
      </c>
      <c r="O127" s="4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AR127" s="23" t="s">
        <v>157</v>
      </c>
      <c r="AT127" s="23" t="s">
        <v>152</v>
      </c>
      <c r="AU127" s="23" t="s">
        <v>82</v>
      </c>
      <c r="AY127" s="23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23" t="s">
        <v>80</v>
      </c>
      <c r="BK127" s="231">
        <f>ROUND(I127*H127,2)</f>
        <v>0</v>
      </c>
      <c r="BL127" s="23" t="s">
        <v>157</v>
      </c>
      <c r="BM127" s="23" t="s">
        <v>1367</v>
      </c>
    </row>
    <row r="128" s="11" customFormat="1">
      <c r="B128" s="232"/>
      <c r="C128" s="233"/>
      <c r="D128" s="234" t="s">
        <v>159</v>
      </c>
      <c r="E128" s="235" t="s">
        <v>21</v>
      </c>
      <c r="F128" s="236" t="s">
        <v>1173</v>
      </c>
      <c r="G128" s="233"/>
      <c r="H128" s="237">
        <v>0.5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AT128" s="243" t="s">
        <v>159</v>
      </c>
      <c r="AU128" s="243" t="s">
        <v>82</v>
      </c>
      <c r="AV128" s="11" t="s">
        <v>82</v>
      </c>
      <c r="AW128" s="11" t="s">
        <v>35</v>
      </c>
      <c r="AX128" s="11" t="s">
        <v>80</v>
      </c>
      <c r="AY128" s="243" t="s">
        <v>150</v>
      </c>
    </row>
    <row r="129" s="1" customFormat="1" ht="38.25" customHeight="1">
      <c r="B129" s="45"/>
      <c r="C129" s="220" t="s">
        <v>10</v>
      </c>
      <c r="D129" s="220" t="s">
        <v>152</v>
      </c>
      <c r="E129" s="221" t="s">
        <v>1174</v>
      </c>
      <c r="F129" s="222" t="s">
        <v>1175</v>
      </c>
      <c r="G129" s="223" t="s">
        <v>170</v>
      </c>
      <c r="H129" s="224">
        <v>1.282</v>
      </c>
      <c r="I129" s="225"/>
      <c r="J129" s="226">
        <f>ROUND(I129*H129,2)</f>
        <v>0</v>
      </c>
      <c r="K129" s="222" t="s">
        <v>156</v>
      </c>
      <c r="L129" s="71"/>
      <c r="M129" s="227" t="s">
        <v>21</v>
      </c>
      <c r="N129" s="228" t="s">
        <v>43</v>
      </c>
      <c r="O129" s="46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AR129" s="23" t="s">
        <v>157</v>
      </c>
      <c r="AT129" s="23" t="s">
        <v>152</v>
      </c>
      <c r="AU129" s="23" t="s">
        <v>82</v>
      </c>
      <c r="AY129" s="23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23" t="s">
        <v>80</v>
      </c>
      <c r="BK129" s="231">
        <f>ROUND(I129*H129,2)</f>
        <v>0</v>
      </c>
      <c r="BL129" s="23" t="s">
        <v>157</v>
      </c>
      <c r="BM129" s="23" t="s">
        <v>1368</v>
      </c>
    </row>
    <row r="130" s="12" customFormat="1">
      <c r="B130" s="244"/>
      <c r="C130" s="245"/>
      <c r="D130" s="234" t="s">
        <v>159</v>
      </c>
      <c r="E130" s="246" t="s">
        <v>21</v>
      </c>
      <c r="F130" s="247" t="s">
        <v>1345</v>
      </c>
      <c r="G130" s="245"/>
      <c r="H130" s="246" t="s">
        <v>21</v>
      </c>
      <c r="I130" s="248"/>
      <c r="J130" s="245"/>
      <c r="K130" s="245"/>
      <c r="L130" s="249"/>
      <c r="M130" s="250"/>
      <c r="N130" s="251"/>
      <c r="O130" s="251"/>
      <c r="P130" s="251"/>
      <c r="Q130" s="251"/>
      <c r="R130" s="251"/>
      <c r="S130" s="251"/>
      <c r="T130" s="252"/>
      <c r="AT130" s="253" t="s">
        <v>159</v>
      </c>
      <c r="AU130" s="253" t="s">
        <v>82</v>
      </c>
      <c r="AV130" s="12" t="s">
        <v>80</v>
      </c>
      <c r="AW130" s="12" t="s">
        <v>35</v>
      </c>
      <c r="AX130" s="12" t="s">
        <v>72</v>
      </c>
      <c r="AY130" s="253" t="s">
        <v>150</v>
      </c>
    </row>
    <row r="131" s="12" customFormat="1">
      <c r="B131" s="244"/>
      <c r="C131" s="245"/>
      <c r="D131" s="234" t="s">
        <v>159</v>
      </c>
      <c r="E131" s="246" t="s">
        <v>21</v>
      </c>
      <c r="F131" s="247" t="s">
        <v>1129</v>
      </c>
      <c r="G131" s="245"/>
      <c r="H131" s="246" t="s">
        <v>21</v>
      </c>
      <c r="I131" s="248"/>
      <c r="J131" s="245"/>
      <c r="K131" s="245"/>
      <c r="L131" s="249"/>
      <c r="M131" s="250"/>
      <c r="N131" s="251"/>
      <c r="O131" s="251"/>
      <c r="P131" s="251"/>
      <c r="Q131" s="251"/>
      <c r="R131" s="251"/>
      <c r="S131" s="251"/>
      <c r="T131" s="252"/>
      <c r="AT131" s="253" t="s">
        <v>159</v>
      </c>
      <c r="AU131" s="253" t="s">
        <v>82</v>
      </c>
      <c r="AV131" s="12" t="s">
        <v>80</v>
      </c>
      <c r="AW131" s="12" t="s">
        <v>35</v>
      </c>
      <c r="AX131" s="12" t="s">
        <v>72</v>
      </c>
      <c r="AY131" s="253" t="s">
        <v>150</v>
      </c>
    </row>
    <row r="132" s="11" customFormat="1">
      <c r="B132" s="232"/>
      <c r="C132" s="233"/>
      <c r="D132" s="234" t="s">
        <v>159</v>
      </c>
      <c r="E132" s="235" t="s">
        <v>21</v>
      </c>
      <c r="F132" s="236" t="s">
        <v>1369</v>
      </c>
      <c r="G132" s="233"/>
      <c r="H132" s="237">
        <v>1.782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AT132" s="243" t="s">
        <v>159</v>
      </c>
      <c r="AU132" s="243" t="s">
        <v>82</v>
      </c>
      <c r="AV132" s="11" t="s">
        <v>82</v>
      </c>
      <c r="AW132" s="11" t="s">
        <v>35</v>
      </c>
      <c r="AX132" s="11" t="s">
        <v>72</v>
      </c>
      <c r="AY132" s="243" t="s">
        <v>150</v>
      </c>
    </row>
    <row r="133" s="11" customFormat="1">
      <c r="B133" s="232"/>
      <c r="C133" s="233"/>
      <c r="D133" s="234" t="s">
        <v>159</v>
      </c>
      <c r="E133" s="235" t="s">
        <v>21</v>
      </c>
      <c r="F133" s="236" t="s">
        <v>1370</v>
      </c>
      <c r="G133" s="233"/>
      <c r="H133" s="237">
        <v>-0.5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AT133" s="243" t="s">
        <v>159</v>
      </c>
      <c r="AU133" s="243" t="s">
        <v>82</v>
      </c>
      <c r="AV133" s="11" t="s">
        <v>82</v>
      </c>
      <c r="AW133" s="11" t="s">
        <v>35</v>
      </c>
      <c r="AX133" s="11" t="s">
        <v>72</v>
      </c>
      <c r="AY133" s="243" t="s">
        <v>150</v>
      </c>
    </row>
    <row r="134" s="13" customFormat="1">
      <c r="B134" s="254"/>
      <c r="C134" s="255"/>
      <c r="D134" s="234" t="s">
        <v>159</v>
      </c>
      <c r="E134" s="256" t="s">
        <v>21</v>
      </c>
      <c r="F134" s="257" t="s">
        <v>180</v>
      </c>
      <c r="G134" s="255"/>
      <c r="H134" s="258">
        <v>1.282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AT134" s="264" t="s">
        <v>159</v>
      </c>
      <c r="AU134" s="264" t="s">
        <v>82</v>
      </c>
      <c r="AV134" s="13" t="s">
        <v>164</v>
      </c>
      <c r="AW134" s="13" t="s">
        <v>35</v>
      </c>
      <c r="AX134" s="13" t="s">
        <v>80</v>
      </c>
      <c r="AY134" s="264" t="s">
        <v>150</v>
      </c>
    </row>
    <row r="135" s="1" customFormat="1" ht="16.5" customHeight="1">
      <c r="B135" s="45"/>
      <c r="C135" s="265" t="s">
        <v>228</v>
      </c>
      <c r="D135" s="265" t="s">
        <v>240</v>
      </c>
      <c r="E135" s="266" t="s">
        <v>1179</v>
      </c>
      <c r="F135" s="267" t="s">
        <v>1180</v>
      </c>
      <c r="G135" s="268" t="s">
        <v>224</v>
      </c>
      <c r="H135" s="269">
        <v>2.5640000000000001</v>
      </c>
      <c r="I135" s="270"/>
      <c r="J135" s="271">
        <f>ROUND(I135*H135,2)</f>
        <v>0</v>
      </c>
      <c r="K135" s="267" t="s">
        <v>156</v>
      </c>
      <c r="L135" s="272"/>
      <c r="M135" s="273" t="s">
        <v>21</v>
      </c>
      <c r="N135" s="274" t="s">
        <v>43</v>
      </c>
      <c r="O135" s="46"/>
      <c r="P135" s="229">
        <f>O135*H135</f>
        <v>0</v>
      </c>
      <c r="Q135" s="229">
        <v>1</v>
      </c>
      <c r="R135" s="229">
        <f>Q135*H135</f>
        <v>2.5640000000000001</v>
      </c>
      <c r="S135" s="229">
        <v>0</v>
      </c>
      <c r="T135" s="230">
        <f>S135*H135</f>
        <v>0</v>
      </c>
      <c r="AR135" s="23" t="s">
        <v>190</v>
      </c>
      <c r="AT135" s="23" t="s">
        <v>240</v>
      </c>
      <c r="AU135" s="23" t="s">
        <v>82</v>
      </c>
      <c r="AY135" s="23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23" t="s">
        <v>80</v>
      </c>
      <c r="BK135" s="231">
        <f>ROUND(I135*H135,2)</f>
        <v>0</v>
      </c>
      <c r="BL135" s="23" t="s">
        <v>157</v>
      </c>
      <c r="BM135" s="23" t="s">
        <v>1371</v>
      </c>
    </row>
    <row r="136" s="11" customFormat="1">
      <c r="B136" s="232"/>
      <c r="C136" s="233"/>
      <c r="D136" s="234" t="s">
        <v>159</v>
      </c>
      <c r="E136" s="235" t="s">
        <v>21</v>
      </c>
      <c r="F136" s="236" t="s">
        <v>1372</v>
      </c>
      <c r="G136" s="233"/>
      <c r="H136" s="237">
        <v>2.5640000000000001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AT136" s="243" t="s">
        <v>159</v>
      </c>
      <c r="AU136" s="243" t="s">
        <v>82</v>
      </c>
      <c r="AV136" s="11" t="s">
        <v>82</v>
      </c>
      <c r="AW136" s="11" t="s">
        <v>35</v>
      </c>
      <c r="AX136" s="11" t="s">
        <v>80</v>
      </c>
      <c r="AY136" s="243" t="s">
        <v>150</v>
      </c>
    </row>
    <row r="137" s="10" customFormat="1" ht="29.88" customHeight="1">
      <c r="B137" s="204"/>
      <c r="C137" s="205"/>
      <c r="D137" s="206" t="s">
        <v>71</v>
      </c>
      <c r="E137" s="218" t="s">
        <v>157</v>
      </c>
      <c r="F137" s="218" t="s">
        <v>378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SUM(P138:P142)</f>
        <v>0</v>
      </c>
      <c r="Q137" s="212"/>
      <c r="R137" s="213">
        <f>SUM(R138:R142)</f>
        <v>0.74874492000000004</v>
      </c>
      <c r="S137" s="212"/>
      <c r="T137" s="214">
        <f>SUM(T138:T142)</f>
        <v>0</v>
      </c>
      <c r="AR137" s="215" t="s">
        <v>80</v>
      </c>
      <c r="AT137" s="216" t="s">
        <v>71</v>
      </c>
      <c r="AU137" s="216" t="s">
        <v>80</v>
      </c>
      <c r="AY137" s="215" t="s">
        <v>150</v>
      </c>
      <c r="BK137" s="217">
        <f>SUM(BK138:BK142)</f>
        <v>0</v>
      </c>
    </row>
    <row r="138" s="1" customFormat="1" ht="25.5" customHeight="1">
      <c r="B138" s="45"/>
      <c r="C138" s="220" t="s">
        <v>234</v>
      </c>
      <c r="D138" s="220" t="s">
        <v>152</v>
      </c>
      <c r="E138" s="221" t="s">
        <v>1183</v>
      </c>
      <c r="F138" s="222" t="s">
        <v>1184</v>
      </c>
      <c r="G138" s="223" t="s">
        <v>170</v>
      </c>
      <c r="H138" s="224">
        <v>0.39600000000000002</v>
      </c>
      <c r="I138" s="225"/>
      <c r="J138" s="226">
        <f>ROUND(I138*H138,2)</f>
        <v>0</v>
      </c>
      <c r="K138" s="222" t="s">
        <v>156</v>
      </c>
      <c r="L138" s="71"/>
      <c r="M138" s="227" t="s">
        <v>21</v>
      </c>
      <c r="N138" s="228" t="s">
        <v>43</v>
      </c>
      <c r="O138" s="46"/>
      <c r="P138" s="229">
        <f>O138*H138</f>
        <v>0</v>
      </c>
      <c r="Q138" s="229">
        <v>1.8907700000000001</v>
      </c>
      <c r="R138" s="229">
        <f>Q138*H138</f>
        <v>0.74874492000000004</v>
      </c>
      <c r="S138" s="229">
        <v>0</v>
      </c>
      <c r="T138" s="230">
        <f>S138*H138</f>
        <v>0</v>
      </c>
      <c r="AR138" s="23" t="s">
        <v>157</v>
      </c>
      <c r="AT138" s="23" t="s">
        <v>152</v>
      </c>
      <c r="AU138" s="23" t="s">
        <v>82</v>
      </c>
      <c r="AY138" s="23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23" t="s">
        <v>80</v>
      </c>
      <c r="BK138" s="231">
        <f>ROUND(I138*H138,2)</f>
        <v>0</v>
      </c>
      <c r="BL138" s="23" t="s">
        <v>157</v>
      </c>
      <c r="BM138" s="23" t="s">
        <v>1373</v>
      </c>
    </row>
    <row r="139" s="12" customFormat="1">
      <c r="B139" s="244"/>
      <c r="C139" s="245"/>
      <c r="D139" s="234" t="s">
        <v>159</v>
      </c>
      <c r="E139" s="246" t="s">
        <v>21</v>
      </c>
      <c r="F139" s="247" t="s">
        <v>1345</v>
      </c>
      <c r="G139" s="245"/>
      <c r="H139" s="246" t="s">
        <v>21</v>
      </c>
      <c r="I139" s="248"/>
      <c r="J139" s="245"/>
      <c r="K139" s="245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159</v>
      </c>
      <c r="AU139" s="253" t="s">
        <v>82</v>
      </c>
      <c r="AV139" s="12" t="s">
        <v>80</v>
      </c>
      <c r="AW139" s="12" t="s">
        <v>35</v>
      </c>
      <c r="AX139" s="12" t="s">
        <v>72</v>
      </c>
      <c r="AY139" s="253" t="s">
        <v>150</v>
      </c>
    </row>
    <row r="140" s="12" customFormat="1">
      <c r="B140" s="244"/>
      <c r="C140" s="245"/>
      <c r="D140" s="234" t="s">
        <v>159</v>
      </c>
      <c r="E140" s="246" t="s">
        <v>21</v>
      </c>
      <c r="F140" s="247" t="s">
        <v>1129</v>
      </c>
      <c r="G140" s="245"/>
      <c r="H140" s="246" t="s">
        <v>21</v>
      </c>
      <c r="I140" s="248"/>
      <c r="J140" s="245"/>
      <c r="K140" s="245"/>
      <c r="L140" s="249"/>
      <c r="M140" s="250"/>
      <c r="N140" s="251"/>
      <c r="O140" s="251"/>
      <c r="P140" s="251"/>
      <c r="Q140" s="251"/>
      <c r="R140" s="251"/>
      <c r="S140" s="251"/>
      <c r="T140" s="252"/>
      <c r="AT140" s="253" t="s">
        <v>159</v>
      </c>
      <c r="AU140" s="253" t="s">
        <v>82</v>
      </c>
      <c r="AV140" s="12" t="s">
        <v>80</v>
      </c>
      <c r="AW140" s="12" t="s">
        <v>35</v>
      </c>
      <c r="AX140" s="12" t="s">
        <v>72</v>
      </c>
      <c r="AY140" s="253" t="s">
        <v>150</v>
      </c>
    </row>
    <row r="141" s="11" customFormat="1">
      <c r="B141" s="232"/>
      <c r="C141" s="233"/>
      <c r="D141" s="234" t="s">
        <v>159</v>
      </c>
      <c r="E141" s="235" t="s">
        <v>21</v>
      </c>
      <c r="F141" s="236" t="s">
        <v>1374</v>
      </c>
      <c r="G141" s="233"/>
      <c r="H141" s="237">
        <v>0.39600000000000002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AT141" s="243" t="s">
        <v>159</v>
      </c>
      <c r="AU141" s="243" t="s">
        <v>82</v>
      </c>
      <c r="AV141" s="11" t="s">
        <v>82</v>
      </c>
      <c r="AW141" s="11" t="s">
        <v>35</v>
      </c>
      <c r="AX141" s="11" t="s">
        <v>72</v>
      </c>
      <c r="AY141" s="243" t="s">
        <v>150</v>
      </c>
    </row>
    <row r="142" s="13" customFormat="1">
      <c r="B142" s="254"/>
      <c r="C142" s="255"/>
      <c r="D142" s="234" t="s">
        <v>159</v>
      </c>
      <c r="E142" s="256" t="s">
        <v>21</v>
      </c>
      <c r="F142" s="257" t="s">
        <v>180</v>
      </c>
      <c r="G142" s="255"/>
      <c r="H142" s="258">
        <v>0.39600000000000002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AT142" s="264" t="s">
        <v>159</v>
      </c>
      <c r="AU142" s="264" t="s">
        <v>82</v>
      </c>
      <c r="AV142" s="13" t="s">
        <v>164</v>
      </c>
      <c r="AW142" s="13" t="s">
        <v>35</v>
      </c>
      <c r="AX142" s="13" t="s">
        <v>80</v>
      </c>
      <c r="AY142" s="264" t="s">
        <v>150</v>
      </c>
    </row>
    <row r="143" s="10" customFormat="1" ht="29.88" customHeight="1">
      <c r="B143" s="204"/>
      <c r="C143" s="205"/>
      <c r="D143" s="206" t="s">
        <v>71</v>
      </c>
      <c r="E143" s="218" t="s">
        <v>190</v>
      </c>
      <c r="F143" s="218" t="s">
        <v>1187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SUM(P144:P145)</f>
        <v>0</v>
      </c>
      <c r="Q143" s="212"/>
      <c r="R143" s="213">
        <f>SUM(R144:R145)</f>
        <v>0.0018479999999999998</v>
      </c>
      <c r="S143" s="212"/>
      <c r="T143" s="214">
        <f>SUM(T144:T145)</f>
        <v>0</v>
      </c>
      <c r="AR143" s="215" t="s">
        <v>80</v>
      </c>
      <c r="AT143" s="216" t="s">
        <v>71</v>
      </c>
      <c r="AU143" s="216" t="s">
        <v>80</v>
      </c>
      <c r="AY143" s="215" t="s">
        <v>150</v>
      </c>
      <c r="BK143" s="217">
        <f>SUM(BK144:BK145)</f>
        <v>0</v>
      </c>
    </row>
    <row r="144" s="1" customFormat="1" ht="16.5" customHeight="1">
      <c r="B144" s="45"/>
      <c r="C144" s="220" t="s">
        <v>239</v>
      </c>
      <c r="D144" s="220" t="s">
        <v>152</v>
      </c>
      <c r="E144" s="221" t="s">
        <v>1199</v>
      </c>
      <c r="F144" s="222" t="s">
        <v>1200</v>
      </c>
      <c r="G144" s="223" t="s">
        <v>259</v>
      </c>
      <c r="H144" s="224">
        <v>6.5999999999999996</v>
      </c>
      <c r="I144" s="225"/>
      <c r="J144" s="226">
        <f>ROUND(I144*H144,2)</f>
        <v>0</v>
      </c>
      <c r="K144" s="222" t="s">
        <v>156</v>
      </c>
      <c r="L144" s="71"/>
      <c r="M144" s="227" t="s">
        <v>21</v>
      </c>
      <c r="N144" s="228" t="s">
        <v>43</v>
      </c>
      <c r="O144" s="46"/>
      <c r="P144" s="229">
        <f>O144*H144</f>
        <v>0</v>
      </c>
      <c r="Q144" s="229">
        <v>0.00019000000000000001</v>
      </c>
      <c r="R144" s="229">
        <f>Q144*H144</f>
        <v>0.0012539999999999999</v>
      </c>
      <c r="S144" s="229">
        <v>0</v>
      </c>
      <c r="T144" s="230">
        <f>S144*H144</f>
        <v>0</v>
      </c>
      <c r="AR144" s="23" t="s">
        <v>157</v>
      </c>
      <c r="AT144" s="23" t="s">
        <v>152</v>
      </c>
      <c r="AU144" s="23" t="s">
        <v>82</v>
      </c>
      <c r="AY144" s="23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23" t="s">
        <v>80</v>
      </c>
      <c r="BK144" s="231">
        <f>ROUND(I144*H144,2)</f>
        <v>0</v>
      </c>
      <c r="BL144" s="23" t="s">
        <v>157</v>
      </c>
      <c r="BM144" s="23" t="s">
        <v>1375</v>
      </c>
    </row>
    <row r="145" s="1" customFormat="1" ht="16.5" customHeight="1">
      <c r="B145" s="45"/>
      <c r="C145" s="220" t="s">
        <v>245</v>
      </c>
      <c r="D145" s="220" t="s">
        <v>152</v>
      </c>
      <c r="E145" s="221" t="s">
        <v>1202</v>
      </c>
      <c r="F145" s="222" t="s">
        <v>1203</v>
      </c>
      <c r="G145" s="223" t="s">
        <v>259</v>
      </c>
      <c r="H145" s="224">
        <v>6.5999999999999996</v>
      </c>
      <c r="I145" s="225"/>
      <c r="J145" s="226">
        <f>ROUND(I145*H145,2)</f>
        <v>0</v>
      </c>
      <c r="K145" s="222" t="s">
        <v>156</v>
      </c>
      <c r="L145" s="71"/>
      <c r="M145" s="227" t="s">
        <v>21</v>
      </c>
      <c r="N145" s="228" t="s">
        <v>43</v>
      </c>
      <c r="O145" s="46"/>
      <c r="P145" s="229">
        <f>O145*H145</f>
        <v>0</v>
      </c>
      <c r="Q145" s="229">
        <v>9.0000000000000006E-05</v>
      </c>
      <c r="R145" s="229">
        <f>Q145*H145</f>
        <v>0.00059400000000000002</v>
      </c>
      <c r="S145" s="229">
        <v>0</v>
      </c>
      <c r="T145" s="230">
        <f>S145*H145</f>
        <v>0</v>
      </c>
      <c r="AR145" s="23" t="s">
        <v>157</v>
      </c>
      <c r="AT145" s="23" t="s">
        <v>152</v>
      </c>
      <c r="AU145" s="23" t="s">
        <v>82</v>
      </c>
      <c r="AY145" s="23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23" t="s">
        <v>80</v>
      </c>
      <c r="BK145" s="231">
        <f>ROUND(I145*H145,2)</f>
        <v>0</v>
      </c>
      <c r="BL145" s="23" t="s">
        <v>157</v>
      </c>
      <c r="BM145" s="23" t="s">
        <v>1376</v>
      </c>
    </row>
    <row r="146" s="10" customFormat="1" ht="29.88" customHeight="1">
      <c r="B146" s="204"/>
      <c r="C146" s="205"/>
      <c r="D146" s="206" t="s">
        <v>71</v>
      </c>
      <c r="E146" s="218" t="s">
        <v>194</v>
      </c>
      <c r="F146" s="218" t="s">
        <v>621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P147</f>
        <v>0</v>
      </c>
      <c r="Q146" s="212"/>
      <c r="R146" s="213">
        <f>R147</f>
        <v>0</v>
      </c>
      <c r="S146" s="212"/>
      <c r="T146" s="214">
        <f>T147</f>
        <v>0</v>
      </c>
      <c r="AR146" s="215" t="s">
        <v>80</v>
      </c>
      <c r="AT146" s="216" t="s">
        <v>71</v>
      </c>
      <c r="AU146" s="216" t="s">
        <v>80</v>
      </c>
      <c r="AY146" s="215" t="s">
        <v>150</v>
      </c>
      <c r="BK146" s="217">
        <f>BK147</f>
        <v>0</v>
      </c>
    </row>
    <row r="147" s="1" customFormat="1" ht="16.5" customHeight="1">
      <c r="B147" s="45"/>
      <c r="C147" s="220" t="s">
        <v>251</v>
      </c>
      <c r="D147" s="220" t="s">
        <v>152</v>
      </c>
      <c r="E147" s="221" t="s">
        <v>1205</v>
      </c>
      <c r="F147" s="222" t="s">
        <v>1206</v>
      </c>
      <c r="G147" s="223" t="s">
        <v>254</v>
      </c>
      <c r="H147" s="224">
        <v>3</v>
      </c>
      <c r="I147" s="225"/>
      <c r="J147" s="226">
        <f>ROUND(I147*H147,2)</f>
        <v>0</v>
      </c>
      <c r="K147" s="222" t="s">
        <v>225</v>
      </c>
      <c r="L147" s="71"/>
      <c r="M147" s="227" t="s">
        <v>21</v>
      </c>
      <c r="N147" s="228" t="s">
        <v>43</v>
      </c>
      <c r="O147" s="46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AR147" s="23" t="s">
        <v>157</v>
      </c>
      <c r="AT147" s="23" t="s">
        <v>152</v>
      </c>
      <c r="AU147" s="23" t="s">
        <v>82</v>
      </c>
      <c r="AY147" s="23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23" t="s">
        <v>80</v>
      </c>
      <c r="BK147" s="231">
        <f>ROUND(I147*H147,2)</f>
        <v>0</v>
      </c>
      <c r="BL147" s="23" t="s">
        <v>157</v>
      </c>
      <c r="BM147" s="23" t="s">
        <v>1377</v>
      </c>
    </row>
    <row r="148" s="10" customFormat="1" ht="29.88" customHeight="1">
      <c r="B148" s="204"/>
      <c r="C148" s="205"/>
      <c r="D148" s="206" t="s">
        <v>71</v>
      </c>
      <c r="E148" s="218" t="s">
        <v>722</v>
      </c>
      <c r="F148" s="218" t="s">
        <v>723</v>
      </c>
      <c r="G148" s="205"/>
      <c r="H148" s="205"/>
      <c r="I148" s="208"/>
      <c r="J148" s="219">
        <f>BK148</f>
        <v>0</v>
      </c>
      <c r="K148" s="205"/>
      <c r="L148" s="210"/>
      <c r="M148" s="211"/>
      <c r="N148" s="212"/>
      <c r="O148" s="212"/>
      <c r="P148" s="213">
        <f>P149</f>
        <v>0</v>
      </c>
      <c r="Q148" s="212"/>
      <c r="R148" s="213">
        <f>R149</f>
        <v>0</v>
      </c>
      <c r="S148" s="212"/>
      <c r="T148" s="214">
        <f>T149</f>
        <v>0</v>
      </c>
      <c r="AR148" s="215" t="s">
        <v>80</v>
      </c>
      <c r="AT148" s="216" t="s">
        <v>71</v>
      </c>
      <c r="AU148" s="216" t="s">
        <v>80</v>
      </c>
      <c r="AY148" s="215" t="s">
        <v>150</v>
      </c>
      <c r="BK148" s="217">
        <f>BK149</f>
        <v>0</v>
      </c>
    </row>
    <row r="149" s="1" customFormat="1" ht="38.25" customHeight="1">
      <c r="B149" s="45"/>
      <c r="C149" s="220" t="s">
        <v>9</v>
      </c>
      <c r="D149" s="220" t="s">
        <v>152</v>
      </c>
      <c r="E149" s="221" t="s">
        <v>1208</v>
      </c>
      <c r="F149" s="222" t="s">
        <v>1209</v>
      </c>
      <c r="G149" s="223" t="s">
        <v>224</v>
      </c>
      <c r="H149" s="224">
        <v>6.6449999999999996</v>
      </c>
      <c r="I149" s="225"/>
      <c r="J149" s="226">
        <f>ROUND(I149*H149,2)</f>
        <v>0</v>
      </c>
      <c r="K149" s="222" t="s">
        <v>156</v>
      </c>
      <c r="L149" s="71"/>
      <c r="M149" s="227" t="s">
        <v>21</v>
      </c>
      <c r="N149" s="228" t="s">
        <v>43</v>
      </c>
      <c r="O149" s="46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AR149" s="23" t="s">
        <v>157</v>
      </c>
      <c r="AT149" s="23" t="s">
        <v>152</v>
      </c>
      <c r="AU149" s="23" t="s">
        <v>82</v>
      </c>
      <c r="AY149" s="23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23" t="s">
        <v>80</v>
      </c>
      <c r="BK149" s="231">
        <f>ROUND(I149*H149,2)</f>
        <v>0</v>
      </c>
      <c r="BL149" s="23" t="s">
        <v>157</v>
      </c>
      <c r="BM149" s="23" t="s">
        <v>1378</v>
      </c>
    </row>
    <row r="150" s="10" customFormat="1" ht="37.44" customHeight="1">
      <c r="B150" s="204"/>
      <c r="C150" s="205"/>
      <c r="D150" s="206" t="s">
        <v>71</v>
      </c>
      <c r="E150" s="207" t="s">
        <v>728</v>
      </c>
      <c r="F150" s="207" t="s">
        <v>729</v>
      </c>
      <c r="G150" s="205"/>
      <c r="H150" s="205"/>
      <c r="I150" s="208"/>
      <c r="J150" s="209">
        <f>BK150</f>
        <v>0</v>
      </c>
      <c r="K150" s="205"/>
      <c r="L150" s="210"/>
      <c r="M150" s="211"/>
      <c r="N150" s="212"/>
      <c r="O150" s="212"/>
      <c r="P150" s="213">
        <f>P151+P162+P184+P201+P208</f>
        <v>0</v>
      </c>
      <c r="Q150" s="212"/>
      <c r="R150" s="213">
        <f>R151+R162+R184+R201+R208</f>
        <v>0.55678249999999996</v>
      </c>
      <c r="S150" s="212"/>
      <c r="T150" s="214">
        <f>T151+T162+T184+T201+T208</f>
        <v>0</v>
      </c>
      <c r="AR150" s="215" t="s">
        <v>82</v>
      </c>
      <c r="AT150" s="216" t="s">
        <v>71</v>
      </c>
      <c r="AU150" s="216" t="s">
        <v>72</v>
      </c>
      <c r="AY150" s="215" t="s">
        <v>150</v>
      </c>
      <c r="BK150" s="217">
        <f>BK151+BK162+BK184+BK201+BK208</f>
        <v>0</v>
      </c>
    </row>
    <row r="151" s="10" customFormat="1" ht="19.92" customHeight="1">
      <c r="B151" s="204"/>
      <c r="C151" s="205"/>
      <c r="D151" s="206" t="s">
        <v>71</v>
      </c>
      <c r="E151" s="218" t="s">
        <v>785</v>
      </c>
      <c r="F151" s="218" t="s">
        <v>786</v>
      </c>
      <c r="G151" s="205"/>
      <c r="H151" s="205"/>
      <c r="I151" s="208"/>
      <c r="J151" s="219">
        <f>BK151</f>
        <v>0</v>
      </c>
      <c r="K151" s="205"/>
      <c r="L151" s="210"/>
      <c r="M151" s="211"/>
      <c r="N151" s="212"/>
      <c r="O151" s="212"/>
      <c r="P151" s="213">
        <f>SUM(P152:P161)</f>
        <v>0</v>
      </c>
      <c r="Q151" s="212"/>
      <c r="R151" s="213">
        <f>SUM(R152:R161)</f>
        <v>0.0068145000000000011</v>
      </c>
      <c r="S151" s="212"/>
      <c r="T151" s="214">
        <f>SUM(T152:T161)</f>
        <v>0</v>
      </c>
      <c r="AR151" s="215" t="s">
        <v>80</v>
      </c>
      <c r="AT151" s="216" t="s">
        <v>71</v>
      </c>
      <c r="AU151" s="216" t="s">
        <v>80</v>
      </c>
      <c r="AY151" s="215" t="s">
        <v>150</v>
      </c>
      <c r="BK151" s="217">
        <f>SUM(BK152:BK161)</f>
        <v>0</v>
      </c>
    </row>
    <row r="152" s="1" customFormat="1" ht="38.25" customHeight="1">
      <c r="B152" s="45"/>
      <c r="C152" s="220" t="s">
        <v>262</v>
      </c>
      <c r="D152" s="220" t="s">
        <v>152</v>
      </c>
      <c r="E152" s="221" t="s">
        <v>1379</v>
      </c>
      <c r="F152" s="222" t="s">
        <v>1380</v>
      </c>
      <c r="G152" s="223" t="s">
        <v>259</v>
      </c>
      <c r="H152" s="224">
        <v>104</v>
      </c>
      <c r="I152" s="225"/>
      <c r="J152" s="226">
        <f>ROUND(I152*H152,2)</f>
        <v>0</v>
      </c>
      <c r="K152" s="222" t="s">
        <v>156</v>
      </c>
      <c r="L152" s="71"/>
      <c r="M152" s="227" t="s">
        <v>21</v>
      </c>
      <c r="N152" s="228" t="s">
        <v>43</v>
      </c>
      <c r="O152" s="4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AR152" s="23" t="s">
        <v>157</v>
      </c>
      <c r="AT152" s="23" t="s">
        <v>152</v>
      </c>
      <c r="AU152" s="23" t="s">
        <v>82</v>
      </c>
      <c r="AY152" s="23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23" t="s">
        <v>80</v>
      </c>
      <c r="BK152" s="231">
        <f>ROUND(I152*H152,2)</f>
        <v>0</v>
      </c>
      <c r="BL152" s="23" t="s">
        <v>157</v>
      </c>
      <c r="BM152" s="23" t="s">
        <v>1381</v>
      </c>
    </row>
    <row r="153" s="11" customFormat="1">
      <c r="B153" s="232"/>
      <c r="C153" s="233"/>
      <c r="D153" s="234" t="s">
        <v>159</v>
      </c>
      <c r="E153" s="235" t="s">
        <v>21</v>
      </c>
      <c r="F153" s="236" t="s">
        <v>1382</v>
      </c>
      <c r="G153" s="233"/>
      <c r="H153" s="237">
        <v>104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AT153" s="243" t="s">
        <v>159</v>
      </c>
      <c r="AU153" s="243" t="s">
        <v>82</v>
      </c>
      <c r="AV153" s="11" t="s">
        <v>82</v>
      </c>
      <c r="AW153" s="11" t="s">
        <v>35</v>
      </c>
      <c r="AX153" s="11" t="s">
        <v>80</v>
      </c>
      <c r="AY153" s="243" t="s">
        <v>150</v>
      </c>
    </row>
    <row r="154" s="1" customFormat="1" ht="16.5" customHeight="1">
      <c r="B154" s="45"/>
      <c r="C154" s="265" t="s">
        <v>267</v>
      </c>
      <c r="D154" s="265" t="s">
        <v>240</v>
      </c>
      <c r="E154" s="266" t="s">
        <v>1383</v>
      </c>
      <c r="F154" s="267" t="s">
        <v>1384</v>
      </c>
      <c r="G154" s="268" t="s">
        <v>259</v>
      </c>
      <c r="H154" s="269">
        <v>38.43</v>
      </c>
      <c r="I154" s="270"/>
      <c r="J154" s="271">
        <f>ROUND(I154*H154,2)</f>
        <v>0</v>
      </c>
      <c r="K154" s="267" t="s">
        <v>156</v>
      </c>
      <c r="L154" s="272"/>
      <c r="M154" s="273" t="s">
        <v>21</v>
      </c>
      <c r="N154" s="274" t="s">
        <v>43</v>
      </c>
      <c r="O154" s="46"/>
      <c r="P154" s="229">
        <f>O154*H154</f>
        <v>0</v>
      </c>
      <c r="Q154" s="229">
        <v>2.0000000000000002E-05</v>
      </c>
      <c r="R154" s="229">
        <f>Q154*H154</f>
        <v>0.00076860000000000003</v>
      </c>
      <c r="S154" s="229">
        <v>0</v>
      </c>
      <c r="T154" s="230">
        <f>S154*H154</f>
        <v>0</v>
      </c>
      <c r="AR154" s="23" t="s">
        <v>190</v>
      </c>
      <c r="AT154" s="23" t="s">
        <v>240</v>
      </c>
      <c r="AU154" s="23" t="s">
        <v>82</v>
      </c>
      <c r="AY154" s="23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23" t="s">
        <v>80</v>
      </c>
      <c r="BK154" s="231">
        <f>ROUND(I154*H154,2)</f>
        <v>0</v>
      </c>
      <c r="BL154" s="23" t="s">
        <v>157</v>
      </c>
      <c r="BM154" s="23" t="s">
        <v>1385</v>
      </c>
    </row>
    <row r="155" s="11" customFormat="1">
      <c r="B155" s="232"/>
      <c r="C155" s="233"/>
      <c r="D155" s="234" t="s">
        <v>159</v>
      </c>
      <c r="E155" s="235" t="s">
        <v>21</v>
      </c>
      <c r="F155" s="236" t="s">
        <v>1386</v>
      </c>
      <c r="G155" s="233"/>
      <c r="H155" s="237">
        <v>38.43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AT155" s="243" t="s">
        <v>159</v>
      </c>
      <c r="AU155" s="243" t="s">
        <v>82</v>
      </c>
      <c r="AV155" s="11" t="s">
        <v>82</v>
      </c>
      <c r="AW155" s="11" t="s">
        <v>35</v>
      </c>
      <c r="AX155" s="11" t="s">
        <v>80</v>
      </c>
      <c r="AY155" s="243" t="s">
        <v>150</v>
      </c>
    </row>
    <row r="156" s="1" customFormat="1" ht="16.5" customHeight="1">
      <c r="B156" s="45"/>
      <c r="C156" s="265" t="s">
        <v>272</v>
      </c>
      <c r="D156" s="265" t="s">
        <v>240</v>
      </c>
      <c r="E156" s="266" t="s">
        <v>1387</v>
      </c>
      <c r="F156" s="267" t="s">
        <v>1388</v>
      </c>
      <c r="G156" s="268" t="s">
        <v>259</v>
      </c>
      <c r="H156" s="269">
        <v>21.629999999999999</v>
      </c>
      <c r="I156" s="270"/>
      <c r="J156" s="271">
        <f>ROUND(I156*H156,2)</f>
        <v>0</v>
      </c>
      <c r="K156" s="267" t="s">
        <v>156</v>
      </c>
      <c r="L156" s="272"/>
      <c r="M156" s="273" t="s">
        <v>21</v>
      </c>
      <c r="N156" s="274" t="s">
        <v>43</v>
      </c>
      <c r="O156" s="46"/>
      <c r="P156" s="229">
        <f>O156*H156</f>
        <v>0</v>
      </c>
      <c r="Q156" s="229">
        <v>2.0000000000000002E-05</v>
      </c>
      <c r="R156" s="229">
        <f>Q156*H156</f>
        <v>0.0004326</v>
      </c>
      <c r="S156" s="229">
        <v>0</v>
      </c>
      <c r="T156" s="230">
        <f>S156*H156</f>
        <v>0</v>
      </c>
      <c r="AR156" s="23" t="s">
        <v>190</v>
      </c>
      <c r="AT156" s="23" t="s">
        <v>240</v>
      </c>
      <c r="AU156" s="23" t="s">
        <v>82</v>
      </c>
      <c r="AY156" s="23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23" t="s">
        <v>80</v>
      </c>
      <c r="BK156" s="231">
        <f>ROUND(I156*H156,2)</f>
        <v>0</v>
      </c>
      <c r="BL156" s="23" t="s">
        <v>157</v>
      </c>
      <c r="BM156" s="23" t="s">
        <v>1389</v>
      </c>
    </row>
    <row r="157" s="11" customFormat="1">
      <c r="B157" s="232"/>
      <c r="C157" s="233"/>
      <c r="D157" s="234" t="s">
        <v>159</v>
      </c>
      <c r="E157" s="235" t="s">
        <v>21</v>
      </c>
      <c r="F157" s="236" t="s">
        <v>1390</v>
      </c>
      <c r="G157" s="233"/>
      <c r="H157" s="237">
        <v>21.629999999999999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AT157" s="243" t="s">
        <v>159</v>
      </c>
      <c r="AU157" s="243" t="s">
        <v>82</v>
      </c>
      <c r="AV157" s="11" t="s">
        <v>82</v>
      </c>
      <c r="AW157" s="11" t="s">
        <v>35</v>
      </c>
      <c r="AX157" s="11" t="s">
        <v>80</v>
      </c>
      <c r="AY157" s="243" t="s">
        <v>150</v>
      </c>
    </row>
    <row r="158" s="1" customFormat="1" ht="16.5" customHeight="1">
      <c r="B158" s="45"/>
      <c r="C158" s="265" t="s">
        <v>277</v>
      </c>
      <c r="D158" s="265" t="s">
        <v>240</v>
      </c>
      <c r="E158" s="266" t="s">
        <v>1391</v>
      </c>
      <c r="F158" s="267" t="s">
        <v>1392</v>
      </c>
      <c r="G158" s="268" t="s">
        <v>259</v>
      </c>
      <c r="H158" s="269">
        <v>3.1499999999999999</v>
      </c>
      <c r="I158" s="270"/>
      <c r="J158" s="271">
        <f>ROUND(I158*H158,2)</f>
        <v>0</v>
      </c>
      <c r="K158" s="267" t="s">
        <v>156</v>
      </c>
      <c r="L158" s="272"/>
      <c r="M158" s="273" t="s">
        <v>21</v>
      </c>
      <c r="N158" s="274" t="s">
        <v>43</v>
      </c>
      <c r="O158" s="46"/>
      <c r="P158" s="229">
        <f>O158*H158</f>
        <v>0</v>
      </c>
      <c r="Q158" s="229">
        <v>3.0000000000000001E-05</v>
      </c>
      <c r="R158" s="229">
        <f>Q158*H158</f>
        <v>9.4499999999999993E-05</v>
      </c>
      <c r="S158" s="229">
        <v>0</v>
      </c>
      <c r="T158" s="230">
        <f>S158*H158</f>
        <v>0</v>
      </c>
      <c r="AR158" s="23" t="s">
        <v>190</v>
      </c>
      <c r="AT158" s="23" t="s">
        <v>240</v>
      </c>
      <c r="AU158" s="23" t="s">
        <v>82</v>
      </c>
      <c r="AY158" s="23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23" t="s">
        <v>80</v>
      </c>
      <c r="BK158" s="231">
        <f>ROUND(I158*H158,2)</f>
        <v>0</v>
      </c>
      <c r="BL158" s="23" t="s">
        <v>157</v>
      </c>
      <c r="BM158" s="23" t="s">
        <v>1393</v>
      </c>
    </row>
    <row r="159" s="11" customFormat="1">
      <c r="B159" s="232"/>
      <c r="C159" s="233"/>
      <c r="D159" s="234" t="s">
        <v>159</v>
      </c>
      <c r="E159" s="235" t="s">
        <v>21</v>
      </c>
      <c r="F159" s="236" t="s">
        <v>1394</v>
      </c>
      <c r="G159" s="233"/>
      <c r="H159" s="237">
        <v>3.1499999999999999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AT159" s="243" t="s">
        <v>159</v>
      </c>
      <c r="AU159" s="243" t="s">
        <v>82</v>
      </c>
      <c r="AV159" s="11" t="s">
        <v>82</v>
      </c>
      <c r="AW159" s="11" t="s">
        <v>35</v>
      </c>
      <c r="AX159" s="11" t="s">
        <v>80</v>
      </c>
      <c r="AY159" s="243" t="s">
        <v>150</v>
      </c>
    </row>
    <row r="160" s="1" customFormat="1" ht="16.5" customHeight="1">
      <c r="B160" s="45"/>
      <c r="C160" s="265" t="s">
        <v>282</v>
      </c>
      <c r="D160" s="265" t="s">
        <v>240</v>
      </c>
      <c r="E160" s="266" t="s">
        <v>1395</v>
      </c>
      <c r="F160" s="267" t="s">
        <v>1396</v>
      </c>
      <c r="G160" s="268" t="s">
        <v>259</v>
      </c>
      <c r="H160" s="269">
        <v>45.990000000000002</v>
      </c>
      <c r="I160" s="270"/>
      <c r="J160" s="271">
        <f>ROUND(I160*H160,2)</f>
        <v>0</v>
      </c>
      <c r="K160" s="267" t="s">
        <v>156</v>
      </c>
      <c r="L160" s="272"/>
      <c r="M160" s="273" t="s">
        <v>21</v>
      </c>
      <c r="N160" s="274" t="s">
        <v>43</v>
      </c>
      <c r="O160" s="46"/>
      <c r="P160" s="229">
        <f>O160*H160</f>
        <v>0</v>
      </c>
      <c r="Q160" s="229">
        <v>0.00012</v>
      </c>
      <c r="R160" s="229">
        <f>Q160*H160</f>
        <v>0.0055188000000000008</v>
      </c>
      <c r="S160" s="229">
        <v>0</v>
      </c>
      <c r="T160" s="230">
        <f>S160*H160</f>
        <v>0</v>
      </c>
      <c r="AR160" s="23" t="s">
        <v>190</v>
      </c>
      <c r="AT160" s="23" t="s">
        <v>240</v>
      </c>
      <c r="AU160" s="23" t="s">
        <v>82</v>
      </c>
      <c r="AY160" s="23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23" t="s">
        <v>80</v>
      </c>
      <c r="BK160" s="231">
        <f>ROUND(I160*H160,2)</f>
        <v>0</v>
      </c>
      <c r="BL160" s="23" t="s">
        <v>157</v>
      </c>
      <c r="BM160" s="23" t="s">
        <v>1397</v>
      </c>
    </row>
    <row r="161" s="11" customFormat="1">
      <c r="B161" s="232"/>
      <c r="C161" s="233"/>
      <c r="D161" s="234" t="s">
        <v>159</v>
      </c>
      <c r="E161" s="235" t="s">
        <v>21</v>
      </c>
      <c r="F161" s="236" t="s">
        <v>1398</v>
      </c>
      <c r="G161" s="233"/>
      <c r="H161" s="237">
        <v>45.990000000000002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AT161" s="243" t="s">
        <v>159</v>
      </c>
      <c r="AU161" s="243" t="s">
        <v>82</v>
      </c>
      <c r="AV161" s="11" t="s">
        <v>82</v>
      </c>
      <c r="AW161" s="11" t="s">
        <v>35</v>
      </c>
      <c r="AX161" s="11" t="s">
        <v>80</v>
      </c>
      <c r="AY161" s="243" t="s">
        <v>150</v>
      </c>
    </row>
    <row r="162" s="10" customFormat="1" ht="29.88" customHeight="1">
      <c r="B162" s="204"/>
      <c r="C162" s="205"/>
      <c r="D162" s="206" t="s">
        <v>71</v>
      </c>
      <c r="E162" s="218" t="s">
        <v>1399</v>
      </c>
      <c r="F162" s="218" t="s">
        <v>1400</v>
      </c>
      <c r="G162" s="205"/>
      <c r="H162" s="205"/>
      <c r="I162" s="208"/>
      <c r="J162" s="219">
        <f>BK162</f>
        <v>0</v>
      </c>
      <c r="K162" s="205"/>
      <c r="L162" s="210"/>
      <c r="M162" s="211"/>
      <c r="N162" s="212"/>
      <c r="O162" s="212"/>
      <c r="P162" s="213">
        <f>SUM(P163:P183)</f>
        <v>0</v>
      </c>
      <c r="Q162" s="212"/>
      <c r="R162" s="213">
        <f>SUM(R163:R183)</f>
        <v>0.075847999999999985</v>
      </c>
      <c r="S162" s="212"/>
      <c r="T162" s="214">
        <f>SUM(T163:T183)</f>
        <v>0</v>
      </c>
      <c r="AR162" s="215" t="s">
        <v>80</v>
      </c>
      <c r="AT162" s="216" t="s">
        <v>71</v>
      </c>
      <c r="AU162" s="216" t="s">
        <v>80</v>
      </c>
      <c r="AY162" s="215" t="s">
        <v>150</v>
      </c>
      <c r="BK162" s="217">
        <f>SUM(BK163:BK183)</f>
        <v>0</v>
      </c>
    </row>
    <row r="163" s="1" customFormat="1" ht="25.5" customHeight="1">
      <c r="B163" s="45"/>
      <c r="C163" s="220" t="s">
        <v>286</v>
      </c>
      <c r="D163" s="220" t="s">
        <v>152</v>
      </c>
      <c r="E163" s="221" t="s">
        <v>1401</v>
      </c>
      <c r="F163" s="222" t="s">
        <v>1402</v>
      </c>
      <c r="G163" s="223" t="s">
        <v>315</v>
      </c>
      <c r="H163" s="224">
        <v>8.8000000000000007</v>
      </c>
      <c r="I163" s="225"/>
      <c r="J163" s="226">
        <f>ROUND(I163*H163,2)</f>
        <v>0</v>
      </c>
      <c r="K163" s="222" t="s">
        <v>225</v>
      </c>
      <c r="L163" s="71"/>
      <c r="M163" s="227" t="s">
        <v>21</v>
      </c>
      <c r="N163" s="228" t="s">
        <v>43</v>
      </c>
      <c r="O163" s="46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AR163" s="23" t="s">
        <v>157</v>
      </c>
      <c r="AT163" s="23" t="s">
        <v>152</v>
      </c>
      <c r="AU163" s="23" t="s">
        <v>82</v>
      </c>
      <c r="AY163" s="23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23" t="s">
        <v>80</v>
      </c>
      <c r="BK163" s="231">
        <f>ROUND(I163*H163,2)</f>
        <v>0</v>
      </c>
      <c r="BL163" s="23" t="s">
        <v>157</v>
      </c>
      <c r="BM163" s="23" t="s">
        <v>1403</v>
      </c>
    </row>
    <row r="164" s="12" customFormat="1">
      <c r="B164" s="244"/>
      <c r="C164" s="245"/>
      <c r="D164" s="234" t="s">
        <v>159</v>
      </c>
      <c r="E164" s="246" t="s">
        <v>21</v>
      </c>
      <c r="F164" s="247" t="s">
        <v>1404</v>
      </c>
      <c r="G164" s="245"/>
      <c r="H164" s="246" t="s">
        <v>21</v>
      </c>
      <c r="I164" s="248"/>
      <c r="J164" s="245"/>
      <c r="K164" s="245"/>
      <c r="L164" s="249"/>
      <c r="M164" s="250"/>
      <c r="N164" s="251"/>
      <c r="O164" s="251"/>
      <c r="P164" s="251"/>
      <c r="Q164" s="251"/>
      <c r="R164" s="251"/>
      <c r="S164" s="251"/>
      <c r="T164" s="252"/>
      <c r="AT164" s="253" t="s">
        <v>159</v>
      </c>
      <c r="AU164" s="253" t="s">
        <v>82</v>
      </c>
      <c r="AV164" s="12" t="s">
        <v>80</v>
      </c>
      <c r="AW164" s="12" t="s">
        <v>35</v>
      </c>
      <c r="AX164" s="12" t="s">
        <v>72</v>
      </c>
      <c r="AY164" s="253" t="s">
        <v>150</v>
      </c>
    </row>
    <row r="165" s="11" customFormat="1">
      <c r="B165" s="232"/>
      <c r="C165" s="233"/>
      <c r="D165" s="234" t="s">
        <v>159</v>
      </c>
      <c r="E165" s="235" t="s">
        <v>21</v>
      </c>
      <c r="F165" s="236" t="s">
        <v>1405</v>
      </c>
      <c r="G165" s="233"/>
      <c r="H165" s="237">
        <v>8.8000000000000007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AT165" s="243" t="s">
        <v>159</v>
      </c>
      <c r="AU165" s="243" t="s">
        <v>82</v>
      </c>
      <c r="AV165" s="11" t="s">
        <v>82</v>
      </c>
      <c r="AW165" s="11" t="s">
        <v>35</v>
      </c>
      <c r="AX165" s="11" t="s">
        <v>80</v>
      </c>
      <c r="AY165" s="243" t="s">
        <v>150</v>
      </c>
    </row>
    <row r="166" s="1" customFormat="1" ht="25.5" customHeight="1">
      <c r="B166" s="45"/>
      <c r="C166" s="220" t="s">
        <v>292</v>
      </c>
      <c r="D166" s="220" t="s">
        <v>152</v>
      </c>
      <c r="E166" s="221" t="s">
        <v>1406</v>
      </c>
      <c r="F166" s="222" t="s">
        <v>1407</v>
      </c>
      <c r="G166" s="223" t="s">
        <v>254</v>
      </c>
      <c r="H166" s="224">
        <v>2</v>
      </c>
      <c r="I166" s="225"/>
      <c r="J166" s="226">
        <f>ROUND(I166*H166,2)</f>
        <v>0</v>
      </c>
      <c r="K166" s="222" t="s">
        <v>225</v>
      </c>
      <c r="L166" s="71"/>
      <c r="M166" s="227" t="s">
        <v>21</v>
      </c>
      <c r="N166" s="228" t="s">
        <v>43</v>
      </c>
      <c r="O166" s="46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AR166" s="23" t="s">
        <v>157</v>
      </c>
      <c r="AT166" s="23" t="s">
        <v>152</v>
      </c>
      <c r="AU166" s="23" t="s">
        <v>82</v>
      </c>
      <c r="AY166" s="23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23" t="s">
        <v>80</v>
      </c>
      <c r="BK166" s="231">
        <f>ROUND(I166*H166,2)</f>
        <v>0</v>
      </c>
      <c r="BL166" s="23" t="s">
        <v>157</v>
      </c>
      <c r="BM166" s="23" t="s">
        <v>1408</v>
      </c>
    </row>
    <row r="167" s="12" customFormat="1">
      <c r="B167" s="244"/>
      <c r="C167" s="245"/>
      <c r="D167" s="234" t="s">
        <v>159</v>
      </c>
      <c r="E167" s="246" t="s">
        <v>21</v>
      </c>
      <c r="F167" s="247" t="s">
        <v>1404</v>
      </c>
      <c r="G167" s="245"/>
      <c r="H167" s="246" t="s">
        <v>21</v>
      </c>
      <c r="I167" s="248"/>
      <c r="J167" s="245"/>
      <c r="K167" s="245"/>
      <c r="L167" s="249"/>
      <c r="M167" s="250"/>
      <c r="N167" s="251"/>
      <c r="O167" s="251"/>
      <c r="P167" s="251"/>
      <c r="Q167" s="251"/>
      <c r="R167" s="251"/>
      <c r="S167" s="251"/>
      <c r="T167" s="252"/>
      <c r="AT167" s="253" t="s">
        <v>159</v>
      </c>
      <c r="AU167" s="253" t="s">
        <v>82</v>
      </c>
      <c r="AV167" s="12" t="s">
        <v>80</v>
      </c>
      <c r="AW167" s="12" t="s">
        <v>35</v>
      </c>
      <c r="AX167" s="12" t="s">
        <v>72</v>
      </c>
      <c r="AY167" s="253" t="s">
        <v>150</v>
      </c>
    </row>
    <row r="168" s="11" customFormat="1">
      <c r="B168" s="232"/>
      <c r="C168" s="233"/>
      <c r="D168" s="234" t="s">
        <v>159</v>
      </c>
      <c r="E168" s="235" t="s">
        <v>21</v>
      </c>
      <c r="F168" s="236" t="s">
        <v>82</v>
      </c>
      <c r="G168" s="233"/>
      <c r="H168" s="237">
        <v>2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AT168" s="243" t="s">
        <v>159</v>
      </c>
      <c r="AU168" s="243" t="s">
        <v>82</v>
      </c>
      <c r="AV168" s="11" t="s">
        <v>82</v>
      </c>
      <c r="AW168" s="11" t="s">
        <v>35</v>
      </c>
      <c r="AX168" s="11" t="s">
        <v>80</v>
      </c>
      <c r="AY168" s="243" t="s">
        <v>150</v>
      </c>
    </row>
    <row r="169" s="1" customFormat="1" ht="16.5" customHeight="1">
      <c r="B169" s="45"/>
      <c r="C169" s="220" t="s">
        <v>298</v>
      </c>
      <c r="D169" s="220" t="s">
        <v>152</v>
      </c>
      <c r="E169" s="221" t="s">
        <v>1409</v>
      </c>
      <c r="F169" s="222" t="s">
        <v>1410</v>
      </c>
      <c r="G169" s="223" t="s">
        <v>259</v>
      </c>
      <c r="H169" s="224">
        <v>36.600000000000001</v>
      </c>
      <c r="I169" s="225"/>
      <c r="J169" s="226">
        <f>ROUND(I169*H169,2)</f>
        <v>0</v>
      </c>
      <c r="K169" s="222" t="s">
        <v>156</v>
      </c>
      <c r="L169" s="71"/>
      <c r="M169" s="227" t="s">
        <v>21</v>
      </c>
      <c r="N169" s="228" t="s">
        <v>43</v>
      </c>
      <c r="O169" s="46"/>
      <c r="P169" s="229">
        <f>O169*H169</f>
        <v>0</v>
      </c>
      <c r="Q169" s="229">
        <v>0.00044999999999999999</v>
      </c>
      <c r="R169" s="229">
        <f>Q169*H169</f>
        <v>0.016469999999999999</v>
      </c>
      <c r="S169" s="229">
        <v>0</v>
      </c>
      <c r="T169" s="230">
        <f>S169*H169</f>
        <v>0</v>
      </c>
      <c r="AR169" s="23" t="s">
        <v>157</v>
      </c>
      <c r="AT169" s="23" t="s">
        <v>152</v>
      </c>
      <c r="AU169" s="23" t="s">
        <v>82</v>
      </c>
      <c r="AY169" s="23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23" t="s">
        <v>80</v>
      </c>
      <c r="BK169" s="231">
        <f>ROUND(I169*H169,2)</f>
        <v>0</v>
      </c>
      <c r="BL169" s="23" t="s">
        <v>157</v>
      </c>
      <c r="BM169" s="23" t="s">
        <v>1411</v>
      </c>
    </row>
    <row r="170" s="12" customFormat="1">
      <c r="B170" s="244"/>
      <c r="C170" s="245"/>
      <c r="D170" s="234" t="s">
        <v>159</v>
      </c>
      <c r="E170" s="246" t="s">
        <v>21</v>
      </c>
      <c r="F170" s="247" t="s">
        <v>1404</v>
      </c>
      <c r="G170" s="245"/>
      <c r="H170" s="246" t="s">
        <v>21</v>
      </c>
      <c r="I170" s="248"/>
      <c r="J170" s="245"/>
      <c r="K170" s="245"/>
      <c r="L170" s="249"/>
      <c r="M170" s="250"/>
      <c r="N170" s="251"/>
      <c r="O170" s="251"/>
      <c r="P170" s="251"/>
      <c r="Q170" s="251"/>
      <c r="R170" s="251"/>
      <c r="S170" s="251"/>
      <c r="T170" s="252"/>
      <c r="AT170" s="253" t="s">
        <v>159</v>
      </c>
      <c r="AU170" s="253" t="s">
        <v>82</v>
      </c>
      <c r="AV170" s="12" t="s">
        <v>80</v>
      </c>
      <c r="AW170" s="12" t="s">
        <v>35</v>
      </c>
      <c r="AX170" s="12" t="s">
        <v>72</v>
      </c>
      <c r="AY170" s="253" t="s">
        <v>150</v>
      </c>
    </row>
    <row r="171" s="11" customFormat="1">
      <c r="B171" s="232"/>
      <c r="C171" s="233"/>
      <c r="D171" s="234" t="s">
        <v>159</v>
      </c>
      <c r="E171" s="235" t="s">
        <v>21</v>
      </c>
      <c r="F171" s="236" t="s">
        <v>1412</v>
      </c>
      <c r="G171" s="233"/>
      <c r="H171" s="237">
        <v>36.600000000000001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AT171" s="243" t="s">
        <v>159</v>
      </c>
      <c r="AU171" s="243" t="s">
        <v>82</v>
      </c>
      <c r="AV171" s="11" t="s">
        <v>82</v>
      </c>
      <c r="AW171" s="11" t="s">
        <v>35</v>
      </c>
      <c r="AX171" s="11" t="s">
        <v>80</v>
      </c>
      <c r="AY171" s="243" t="s">
        <v>150</v>
      </c>
    </row>
    <row r="172" s="1" customFormat="1" ht="16.5" customHeight="1">
      <c r="B172" s="45"/>
      <c r="C172" s="220" t="s">
        <v>304</v>
      </c>
      <c r="D172" s="220" t="s">
        <v>152</v>
      </c>
      <c r="E172" s="221" t="s">
        <v>1413</v>
      </c>
      <c r="F172" s="222" t="s">
        <v>1414</v>
      </c>
      <c r="G172" s="223" t="s">
        <v>259</v>
      </c>
      <c r="H172" s="224">
        <v>20.600000000000001</v>
      </c>
      <c r="I172" s="225"/>
      <c r="J172" s="226">
        <f>ROUND(I172*H172,2)</f>
        <v>0</v>
      </c>
      <c r="K172" s="222" t="s">
        <v>156</v>
      </c>
      <c r="L172" s="71"/>
      <c r="M172" s="227" t="s">
        <v>21</v>
      </c>
      <c r="N172" s="228" t="s">
        <v>43</v>
      </c>
      <c r="O172" s="46"/>
      <c r="P172" s="229">
        <f>O172*H172</f>
        <v>0</v>
      </c>
      <c r="Q172" s="229">
        <v>0.00055999999999999995</v>
      </c>
      <c r="R172" s="229">
        <f>Q172*H172</f>
        <v>0.011535999999999999</v>
      </c>
      <c r="S172" s="229">
        <v>0</v>
      </c>
      <c r="T172" s="230">
        <f>S172*H172</f>
        <v>0</v>
      </c>
      <c r="AR172" s="23" t="s">
        <v>157</v>
      </c>
      <c r="AT172" s="23" t="s">
        <v>152</v>
      </c>
      <c r="AU172" s="23" t="s">
        <v>82</v>
      </c>
      <c r="AY172" s="23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23" t="s">
        <v>80</v>
      </c>
      <c r="BK172" s="231">
        <f>ROUND(I172*H172,2)</f>
        <v>0</v>
      </c>
      <c r="BL172" s="23" t="s">
        <v>157</v>
      </c>
      <c r="BM172" s="23" t="s">
        <v>1415</v>
      </c>
    </row>
    <row r="173" s="12" customFormat="1">
      <c r="B173" s="244"/>
      <c r="C173" s="245"/>
      <c r="D173" s="234" t="s">
        <v>159</v>
      </c>
      <c r="E173" s="246" t="s">
        <v>21</v>
      </c>
      <c r="F173" s="247" t="s">
        <v>1404</v>
      </c>
      <c r="G173" s="245"/>
      <c r="H173" s="246" t="s">
        <v>21</v>
      </c>
      <c r="I173" s="248"/>
      <c r="J173" s="245"/>
      <c r="K173" s="245"/>
      <c r="L173" s="249"/>
      <c r="M173" s="250"/>
      <c r="N173" s="251"/>
      <c r="O173" s="251"/>
      <c r="P173" s="251"/>
      <c r="Q173" s="251"/>
      <c r="R173" s="251"/>
      <c r="S173" s="251"/>
      <c r="T173" s="252"/>
      <c r="AT173" s="253" t="s">
        <v>159</v>
      </c>
      <c r="AU173" s="253" t="s">
        <v>82</v>
      </c>
      <c r="AV173" s="12" t="s">
        <v>80</v>
      </c>
      <c r="AW173" s="12" t="s">
        <v>35</v>
      </c>
      <c r="AX173" s="12" t="s">
        <v>72</v>
      </c>
      <c r="AY173" s="253" t="s">
        <v>150</v>
      </c>
    </row>
    <row r="174" s="11" customFormat="1">
      <c r="B174" s="232"/>
      <c r="C174" s="233"/>
      <c r="D174" s="234" t="s">
        <v>159</v>
      </c>
      <c r="E174" s="235" t="s">
        <v>21</v>
      </c>
      <c r="F174" s="236" t="s">
        <v>1416</v>
      </c>
      <c r="G174" s="233"/>
      <c r="H174" s="237">
        <v>20.600000000000001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AT174" s="243" t="s">
        <v>159</v>
      </c>
      <c r="AU174" s="243" t="s">
        <v>82</v>
      </c>
      <c r="AV174" s="11" t="s">
        <v>82</v>
      </c>
      <c r="AW174" s="11" t="s">
        <v>35</v>
      </c>
      <c r="AX174" s="11" t="s">
        <v>80</v>
      </c>
      <c r="AY174" s="243" t="s">
        <v>150</v>
      </c>
    </row>
    <row r="175" s="1" customFormat="1" ht="16.5" customHeight="1">
      <c r="B175" s="45"/>
      <c r="C175" s="220" t="s">
        <v>312</v>
      </c>
      <c r="D175" s="220" t="s">
        <v>152</v>
      </c>
      <c r="E175" s="221" t="s">
        <v>1417</v>
      </c>
      <c r="F175" s="222" t="s">
        <v>1418</v>
      </c>
      <c r="G175" s="223" t="s">
        <v>259</v>
      </c>
      <c r="H175" s="224">
        <v>3</v>
      </c>
      <c r="I175" s="225"/>
      <c r="J175" s="226">
        <f>ROUND(I175*H175,2)</f>
        <v>0</v>
      </c>
      <c r="K175" s="222" t="s">
        <v>156</v>
      </c>
      <c r="L175" s="71"/>
      <c r="M175" s="227" t="s">
        <v>21</v>
      </c>
      <c r="N175" s="228" t="s">
        <v>43</v>
      </c>
      <c r="O175" s="46"/>
      <c r="P175" s="229">
        <f>O175*H175</f>
        <v>0</v>
      </c>
      <c r="Q175" s="229">
        <v>0.00068999999999999997</v>
      </c>
      <c r="R175" s="229">
        <f>Q175*H175</f>
        <v>0.0020699999999999998</v>
      </c>
      <c r="S175" s="229">
        <v>0</v>
      </c>
      <c r="T175" s="230">
        <f>S175*H175</f>
        <v>0</v>
      </c>
      <c r="AR175" s="23" t="s">
        <v>157</v>
      </c>
      <c r="AT175" s="23" t="s">
        <v>152</v>
      </c>
      <c r="AU175" s="23" t="s">
        <v>82</v>
      </c>
      <c r="AY175" s="23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23" t="s">
        <v>80</v>
      </c>
      <c r="BK175" s="231">
        <f>ROUND(I175*H175,2)</f>
        <v>0</v>
      </c>
      <c r="BL175" s="23" t="s">
        <v>157</v>
      </c>
      <c r="BM175" s="23" t="s">
        <v>1419</v>
      </c>
    </row>
    <row r="176" s="12" customFormat="1">
      <c r="B176" s="244"/>
      <c r="C176" s="245"/>
      <c r="D176" s="234" t="s">
        <v>159</v>
      </c>
      <c r="E176" s="246" t="s">
        <v>21</v>
      </c>
      <c r="F176" s="247" t="s">
        <v>1404</v>
      </c>
      <c r="G176" s="245"/>
      <c r="H176" s="246" t="s">
        <v>21</v>
      </c>
      <c r="I176" s="248"/>
      <c r="J176" s="245"/>
      <c r="K176" s="245"/>
      <c r="L176" s="249"/>
      <c r="M176" s="250"/>
      <c r="N176" s="251"/>
      <c r="O176" s="251"/>
      <c r="P176" s="251"/>
      <c r="Q176" s="251"/>
      <c r="R176" s="251"/>
      <c r="S176" s="251"/>
      <c r="T176" s="252"/>
      <c r="AT176" s="253" t="s">
        <v>159</v>
      </c>
      <c r="AU176" s="253" t="s">
        <v>82</v>
      </c>
      <c r="AV176" s="12" t="s">
        <v>80</v>
      </c>
      <c r="AW176" s="12" t="s">
        <v>35</v>
      </c>
      <c r="AX176" s="12" t="s">
        <v>72</v>
      </c>
      <c r="AY176" s="253" t="s">
        <v>150</v>
      </c>
    </row>
    <row r="177" s="11" customFormat="1">
      <c r="B177" s="232"/>
      <c r="C177" s="233"/>
      <c r="D177" s="234" t="s">
        <v>159</v>
      </c>
      <c r="E177" s="235" t="s">
        <v>21</v>
      </c>
      <c r="F177" s="236" t="s">
        <v>1420</v>
      </c>
      <c r="G177" s="233"/>
      <c r="H177" s="237">
        <v>3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AT177" s="243" t="s">
        <v>159</v>
      </c>
      <c r="AU177" s="243" t="s">
        <v>82</v>
      </c>
      <c r="AV177" s="11" t="s">
        <v>82</v>
      </c>
      <c r="AW177" s="11" t="s">
        <v>35</v>
      </c>
      <c r="AX177" s="11" t="s">
        <v>80</v>
      </c>
      <c r="AY177" s="243" t="s">
        <v>150</v>
      </c>
    </row>
    <row r="178" s="1" customFormat="1" ht="25.5" customHeight="1">
      <c r="B178" s="45"/>
      <c r="C178" s="220" t="s">
        <v>320</v>
      </c>
      <c r="D178" s="220" t="s">
        <v>152</v>
      </c>
      <c r="E178" s="221" t="s">
        <v>1421</v>
      </c>
      <c r="F178" s="222" t="s">
        <v>1422</v>
      </c>
      <c r="G178" s="223" t="s">
        <v>259</v>
      </c>
      <c r="H178" s="224">
        <v>43.799999999999997</v>
      </c>
      <c r="I178" s="225"/>
      <c r="J178" s="226">
        <f>ROUND(I178*H178,2)</f>
        <v>0</v>
      </c>
      <c r="K178" s="222" t="s">
        <v>156</v>
      </c>
      <c r="L178" s="71"/>
      <c r="M178" s="227" t="s">
        <v>21</v>
      </c>
      <c r="N178" s="228" t="s">
        <v>43</v>
      </c>
      <c r="O178" s="46"/>
      <c r="P178" s="229">
        <f>O178*H178</f>
        <v>0</v>
      </c>
      <c r="Q178" s="229">
        <v>0.0010399999999999999</v>
      </c>
      <c r="R178" s="229">
        <f>Q178*H178</f>
        <v>0.045551999999999995</v>
      </c>
      <c r="S178" s="229">
        <v>0</v>
      </c>
      <c r="T178" s="230">
        <f>S178*H178</f>
        <v>0</v>
      </c>
      <c r="AR178" s="23" t="s">
        <v>157</v>
      </c>
      <c r="AT178" s="23" t="s">
        <v>152</v>
      </c>
      <c r="AU178" s="23" t="s">
        <v>82</v>
      </c>
      <c r="AY178" s="23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23" t="s">
        <v>80</v>
      </c>
      <c r="BK178" s="231">
        <f>ROUND(I178*H178,2)</f>
        <v>0</v>
      </c>
      <c r="BL178" s="23" t="s">
        <v>157</v>
      </c>
      <c r="BM178" s="23" t="s">
        <v>1423</v>
      </c>
    </row>
    <row r="179" s="12" customFormat="1">
      <c r="B179" s="244"/>
      <c r="C179" s="245"/>
      <c r="D179" s="234" t="s">
        <v>159</v>
      </c>
      <c r="E179" s="246" t="s">
        <v>21</v>
      </c>
      <c r="F179" s="247" t="s">
        <v>1404</v>
      </c>
      <c r="G179" s="245"/>
      <c r="H179" s="246" t="s">
        <v>21</v>
      </c>
      <c r="I179" s="248"/>
      <c r="J179" s="245"/>
      <c r="K179" s="245"/>
      <c r="L179" s="249"/>
      <c r="M179" s="250"/>
      <c r="N179" s="251"/>
      <c r="O179" s="251"/>
      <c r="P179" s="251"/>
      <c r="Q179" s="251"/>
      <c r="R179" s="251"/>
      <c r="S179" s="251"/>
      <c r="T179" s="252"/>
      <c r="AT179" s="253" t="s">
        <v>159</v>
      </c>
      <c r="AU179" s="253" t="s">
        <v>82</v>
      </c>
      <c r="AV179" s="12" t="s">
        <v>80</v>
      </c>
      <c r="AW179" s="12" t="s">
        <v>35</v>
      </c>
      <c r="AX179" s="12" t="s">
        <v>72</v>
      </c>
      <c r="AY179" s="253" t="s">
        <v>150</v>
      </c>
    </row>
    <row r="180" s="11" customFormat="1">
      <c r="B180" s="232"/>
      <c r="C180" s="233"/>
      <c r="D180" s="234" t="s">
        <v>159</v>
      </c>
      <c r="E180" s="235" t="s">
        <v>21</v>
      </c>
      <c r="F180" s="236" t="s">
        <v>1424</v>
      </c>
      <c r="G180" s="233"/>
      <c r="H180" s="237">
        <v>43.799999999999997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AT180" s="243" t="s">
        <v>159</v>
      </c>
      <c r="AU180" s="243" t="s">
        <v>82</v>
      </c>
      <c r="AV180" s="11" t="s">
        <v>82</v>
      </c>
      <c r="AW180" s="11" t="s">
        <v>35</v>
      </c>
      <c r="AX180" s="11" t="s">
        <v>80</v>
      </c>
      <c r="AY180" s="243" t="s">
        <v>150</v>
      </c>
    </row>
    <row r="181" s="1" customFormat="1" ht="25.5" customHeight="1">
      <c r="B181" s="45"/>
      <c r="C181" s="220" t="s">
        <v>327</v>
      </c>
      <c r="D181" s="220" t="s">
        <v>152</v>
      </c>
      <c r="E181" s="221" t="s">
        <v>1425</v>
      </c>
      <c r="F181" s="222" t="s">
        <v>1426</v>
      </c>
      <c r="G181" s="223" t="s">
        <v>254</v>
      </c>
      <c r="H181" s="224">
        <v>2</v>
      </c>
      <c r="I181" s="225"/>
      <c r="J181" s="226">
        <f>ROUND(I181*H181,2)</f>
        <v>0</v>
      </c>
      <c r="K181" s="222" t="s">
        <v>156</v>
      </c>
      <c r="L181" s="71"/>
      <c r="M181" s="227" t="s">
        <v>21</v>
      </c>
      <c r="N181" s="228" t="s">
        <v>43</v>
      </c>
      <c r="O181" s="46"/>
      <c r="P181" s="229">
        <f>O181*H181</f>
        <v>0</v>
      </c>
      <c r="Q181" s="229">
        <v>0.00011</v>
      </c>
      <c r="R181" s="229">
        <f>Q181*H181</f>
        <v>0.00022000000000000001</v>
      </c>
      <c r="S181" s="229">
        <v>0</v>
      </c>
      <c r="T181" s="230">
        <f>S181*H181</f>
        <v>0</v>
      </c>
      <c r="AR181" s="23" t="s">
        <v>157</v>
      </c>
      <c r="AT181" s="23" t="s">
        <v>152</v>
      </c>
      <c r="AU181" s="23" t="s">
        <v>82</v>
      </c>
      <c r="AY181" s="23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23" t="s">
        <v>80</v>
      </c>
      <c r="BK181" s="231">
        <f>ROUND(I181*H181,2)</f>
        <v>0</v>
      </c>
      <c r="BL181" s="23" t="s">
        <v>157</v>
      </c>
      <c r="BM181" s="23" t="s">
        <v>1427</v>
      </c>
    </row>
    <row r="182" s="1" customFormat="1" ht="16.5" customHeight="1">
      <c r="B182" s="45"/>
      <c r="C182" s="220" t="s">
        <v>333</v>
      </c>
      <c r="D182" s="220" t="s">
        <v>152</v>
      </c>
      <c r="E182" s="221" t="s">
        <v>1428</v>
      </c>
      <c r="F182" s="222" t="s">
        <v>1429</v>
      </c>
      <c r="G182" s="223" t="s">
        <v>259</v>
      </c>
      <c r="H182" s="224">
        <v>121.59999999999999</v>
      </c>
      <c r="I182" s="225"/>
      <c r="J182" s="226">
        <f>ROUND(I182*H182,2)</f>
        <v>0</v>
      </c>
      <c r="K182" s="222" t="s">
        <v>156</v>
      </c>
      <c r="L182" s="71"/>
      <c r="M182" s="227" t="s">
        <v>21</v>
      </c>
      <c r="N182" s="228" t="s">
        <v>43</v>
      </c>
      <c r="O182" s="46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AR182" s="23" t="s">
        <v>157</v>
      </c>
      <c r="AT182" s="23" t="s">
        <v>152</v>
      </c>
      <c r="AU182" s="23" t="s">
        <v>82</v>
      </c>
      <c r="AY182" s="23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23" t="s">
        <v>80</v>
      </c>
      <c r="BK182" s="231">
        <f>ROUND(I182*H182,2)</f>
        <v>0</v>
      </c>
      <c r="BL182" s="23" t="s">
        <v>157</v>
      </c>
      <c r="BM182" s="23" t="s">
        <v>1430</v>
      </c>
    </row>
    <row r="183" s="11" customFormat="1">
      <c r="B183" s="232"/>
      <c r="C183" s="233"/>
      <c r="D183" s="234" t="s">
        <v>159</v>
      </c>
      <c r="E183" s="235" t="s">
        <v>21</v>
      </c>
      <c r="F183" s="236" t="s">
        <v>1431</v>
      </c>
      <c r="G183" s="233"/>
      <c r="H183" s="237">
        <v>121.59999999999999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AT183" s="243" t="s">
        <v>159</v>
      </c>
      <c r="AU183" s="243" t="s">
        <v>82</v>
      </c>
      <c r="AV183" s="11" t="s">
        <v>82</v>
      </c>
      <c r="AW183" s="11" t="s">
        <v>35</v>
      </c>
      <c r="AX183" s="11" t="s">
        <v>80</v>
      </c>
      <c r="AY183" s="243" t="s">
        <v>150</v>
      </c>
    </row>
    <row r="184" s="10" customFormat="1" ht="29.88" customHeight="1">
      <c r="B184" s="204"/>
      <c r="C184" s="205"/>
      <c r="D184" s="206" t="s">
        <v>71</v>
      </c>
      <c r="E184" s="218" t="s">
        <v>1432</v>
      </c>
      <c r="F184" s="218" t="s">
        <v>1433</v>
      </c>
      <c r="G184" s="205"/>
      <c r="H184" s="205"/>
      <c r="I184" s="208"/>
      <c r="J184" s="219">
        <f>BK184</f>
        <v>0</v>
      </c>
      <c r="K184" s="205"/>
      <c r="L184" s="210"/>
      <c r="M184" s="211"/>
      <c r="N184" s="212"/>
      <c r="O184" s="212"/>
      <c r="P184" s="213">
        <f>SUM(P185:P200)</f>
        <v>0</v>
      </c>
      <c r="Q184" s="212"/>
      <c r="R184" s="213">
        <f>SUM(R185:R200)</f>
        <v>0.0078099999999999992</v>
      </c>
      <c r="S184" s="212"/>
      <c r="T184" s="214">
        <f>SUM(T185:T200)</f>
        <v>0</v>
      </c>
      <c r="AR184" s="215" t="s">
        <v>80</v>
      </c>
      <c r="AT184" s="216" t="s">
        <v>71</v>
      </c>
      <c r="AU184" s="216" t="s">
        <v>80</v>
      </c>
      <c r="AY184" s="215" t="s">
        <v>150</v>
      </c>
      <c r="BK184" s="217">
        <f>SUM(BK185:BK200)</f>
        <v>0</v>
      </c>
    </row>
    <row r="185" s="1" customFormat="1" ht="16.5" customHeight="1">
      <c r="B185" s="45"/>
      <c r="C185" s="220" t="s">
        <v>338</v>
      </c>
      <c r="D185" s="220" t="s">
        <v>152</v>
      </c>
      <c r="E185" s="221" t="s">
        <v>1434</v>
      </c>
      <c r="F185" s="222" t="s">
        <v>1435</v>
      </c>
      <c r="G185" s="223" t="s">
        <v>254</v>
      </c>
      <c r="H185" s="224">
        <v>5</v>
      </c>
      <c r="I185" s="225"/>
      <c r="J185" s="226">
        <f>ROUND(I185*H185,2)</f>
        <v>0</v>
      </c>
      <c r="K185" s="222" t="s">
        <v>156</v>
      </c>
      <c r="L185" s="71"/>
      <c r="M185" s="227" t="s">
        <v>21</v>
      </c>
      <c r="N185" s="228" t="s">
        <v>43</v>
      </c>
      <c r="O185" s="46"/>
      <c r="P185" s="229">
        <f>O185*H185</f>
        <v>0</v>
      </c>
      <c r="Q185" s="229">
        <v>5.0000000000000002E-05</v>
      </c>
      <c r="R185" s="229">
        <f>Q185*H185</f>
        <v>0.00025000000000000001</v>
      </c>
      <c r="S185" s="229">
        <v>0</v>
      </c>
      <c r="T185" s="230">
        <f>S185*H185</f>
        <v>0</v>
      </c>
      <c r="AR185" s="23" t="s">
        <v>157</v>
      </c>
      <c r="AT185" s="23" t="s">
        <v>152</v>
      </c>
      <c r="AU185" s="23" t="s">
        <v>82</v>
      </c>
      <c r="AY185" s="23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23" t="s">
        <v>80</v>
      </c>
      <c r="BK185" s="231">
        <f>ROUND(I185*H185,2)</f>
        <v>0</v>
      </c>
      <c r="BL185" s="23" t="s">
        <v>157</v>
      </c>
      <c r="BM185" s="23" t="s">
        <v>1436</v>
      </c>
    </row>
    <row r="186" s="11" customFormat="1">
      <c r="B186" s="232"/>
      <c r="C186" s="233"/>
      <c r="D186" s="234" t="s">
        <v>159</v>
      </c>
      <c r="E186" s="235" t="s">
        <v>21</v>
      </c>
      <c r="F186" s="236" t="s">
        <v>1437</v>
      </c>
      <c r="G186" s="233"/>
      <c r="H186" s="237">
        <v>5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AT186" s="243" t="s">
        <v>159</v>
      </c>
      <c r="AU186" s="243" t="s">
        <v>82</v>
      </c>
      <c r="AV186" s="11" t="s">
        <v>82</v>
      </c>
      <c r="AW186" s="11" t="s">
        <v>35</v>
      </c>
      <c r="AX186" s="11" t="s">
        <v>80</v>
      </c>
      <c r="AY186" s="243" t="s">
        <v>150</v>
      </c>
    </row>
    <row r="187" s="1" customFormat="1" ht="25.5" customHeight="1">
      <c r="B187" s="45"/>
      <c r="C187" s="220" t="s">
        <v>343</v>
      </c>
      <c r="D187" s="220" t="s">
        <v>152</v>
      </c>
      <c r="E187" s="221" t="s">
        <v>1438</v>
      </c>
      <c r="F187" s="222" t="s">
        <v>1439</v>
      </c>
      <c r="G187" s="223" t="s">
        <v>254</v>
      </c>
      <c r="H187" s="224">
        <v>5</v>
      </c>
      <c r="I187" s="225"/>
      <c r="J187" s="226">
        <f>ROUND(I187*H187,2)</f>
        <v>0</v>
      </c>
      <c r="K187" s="222" t="s">
        <v>156</v>
      </c>
      <c r="L187" s="71"/>
      <c r="M187" s="227" t="s">
        <v>21</v>
      </c>
      <c r="N187" s="228" t="s">
        <v>43</v>
      </c>
      <c r="O187" s="46"/>
      <c r="P187" s="229">
        <f>O187*H187</f>
        <v>0</v>
      </c>
      <c r="Q187" s="229">
        <v>0.00023000000000000001</v>
      </c>
      <c r="R187" s="229">
        <f>Q187*H187</f>
        <v>0.00115</v>
      </c>
      <c r="S187" s="229">
        <v>0</v>
      </c>
      <c r="T187" s="230">
        <f>S187*H187</f>
        <v>0</v>
      </c>
      <c r="AR187" s="23" t="s">
        <v>157</v>
      </c>
      <c r="AT187" s="23" t="s">
        <v>152</v>
      </c>
      <c r="AU187" s="23" t="s">
        <v>82</v>
      </c>
      <c r="AY187" s="23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23" t="s">
        <v>80</v>
      </c>
      <c r="BK187" s="231">
        <f>ROUND(I187*H187,2)</f>
        <v>0</v>
      </c>
      <c r="BL187" s="23" t="s">
        <v>157</v>
      </c>
      <c r="BM187" s="23" t="s">
        <v>1440</v>
      </c>
    </row>
    <row r="188" s="11" customFormat="1">
      <c r="B188" s="232"/>
      <c r="C188" s="233"/>
      <c r="D188" s="234" t="s">
        <v>159</v>
      </c>
      <c r="E188" s="235" t="s">
        <v>21</v>
      </c>
      <c r="F188" s="236" t="s">
        <v>1437</v>
      </c>
      <c r="G188" s="233"/>
      <c r="H188" s="237">
        <v>5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AT188" s="243" t="s">
        <v>159</v>
      </c>
      <c r="AU188" s="243" t="s">
        <v>82</v>
      </c>
      <c r="AV188" s="11" t="s">
        <v>82</v>
      </c>
      <c r="AW188" s="11" t="s">
        <v>35</v>
      </c>
      <c r="AX188" s="11" t="s">
        <v>80</v>
      </c>
      <c r="AY188" s="243" t="s">
        <v>150</v>
      </c>
    </row>
    <row r="189" s="1" customFormat="1" ht="25.5" customHeight="1">
      <c r="B189" s="45"/>
      <c r="C189" s="220" t="s">
        <v>347</v>
      </c>
      <c r="D189" s="220" t="s">
        <v>152</v>
      </c>
      <c r="E189" s="221" t="s">
        <v>1441</v>
      </c>
      <c r="F189" s="222" t="s">
        <v>1442</v>
      </c>
      <c r="G189" s="223" t="s">
        <v>254</v>
      </c>
      <c r="H189" s="224">
        <v>5</v>
      </c>
      <c r="I189" s="225"/>
      <c r="J189" s="226">
        <f>ROUND(I189*H189,2)</f>
        <v>0</v>
      </c>
      <c r="K189" s="222" t="s">
        <v>156</v>
      </c>
      <c r="L189" s="71"/>
      <c r="M189" s="227" t="s">
        <v>21</v>
      </c>
      <c r="N189" s="228" t="s">
        <v>43</v>
      </c>
      <c r="O189" s="46"/>
      <c r="P189" s="229">
        <f>O189*H189</f>
        <v>0</v>
      </c>
      <c r="Q189" s="229">
        <v>0.00013999999999999999</v>
      </c>
      <c r="R189" s="229">
        <f>Q189*H189</f>
        <v>0.00069999999999999988</v>
      </c>
      <c r="S189" s="229">
        <v>0</v>
      </c>
      <c r="T189" s="230">
        <f>S189*H189</f>
        <v>0</v>
      </c>
      <c r="AR189" s="23" t="s">
        <v>157</v>
      </c>
      <c r="AT189" s="23" t="s">
        <v>152</v>
      </c>
      <c r="AU189" s="23" t="s">
        <v>82</v>
      </c>
      <c r="AY189" s="23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23" t="s">
        <v>80</v>
      </c>
      <c r="BK189" s="231">
        <f>ROUND(I189*H189,2)</f>
        <v>0</v>
      </c>
      <c r="BL189" s="23" t="s">
        <v>157</v>
      </c>
      <c r="BM189" s="23" t="s">
        <v>1443</v>
      </c>
    </row>
    <row r="190" s="11" customFormat="1">
      <c r="B190" s="232"/>
      <c r="C190" s="233"/>
      <c r="D190" s="234" t="s">
        <v>159</v>
      </c>
      <c r="E190" s="235" t="s">
        <v>21</v>
      </c>
      <c r="F190" s="236" t="s">
        <v>1437</v>
      </c>
      <c r="G190" s="233"/>
      <c r="H190" s="237">
        <v>5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AT190" s="243" t="s">
        <v>159</v>
      </c>
      <c r="AU190" s="243" t="s">
        <v>82</v>
      </c>
      <c r="AV190" s="11" t="s">
        <v>82</v>
      </c>
      <c r="AW190" s="11" t="s">
        <v>35</v>
      </c>
      <c r="AX190" s="11" t="s">
        <v>80</v>
      </c>
      <c r="AY190" s="243" t="s">
        <v>150</v>
      </c>
    </row>
    <row r="191" s="1" customFormat="1" ht="16.5" customHeight="1">
      <c r="B191" s="45"/>
      <c r="C191" s="220" t="s">
        <v>353</v>
      </c>
      <c r="D191" s="220" t="s">
        <v>152</v>
      </c>
      <c r="E191" s="221" t="s">
        <v>1444</v>
      </c>
      <c r="F191" s="222" t="s">
        <v>1445</v>
      </c>
      <c r="G191" s="223" t="s">
        <v>254</v>
      </c>
      <c r="H191" s="224">
        <v>1</v>
      </c>
      <c r="I191" s="225"/>
      <c r="J191" s="226">
        <f>ROUND(I191*H191,2)</f>
        <v>0</v>
      </c>
      <c r="K191" s="222" t="s">
        <v>156</v>
      </c>
      <c r="L191" s="71"/>
      <c r="M191" s="227" t="s">
        <v>21</v>
      </c>
      <c r="N191" s="228" t="s">
        <v>43</v>
      </c>
      <c r="O191" s="46"/>
      <c r="P191" s="229">
        <f>O191*H191</f>
        <v>0</v>
      </c>
      <c r="Q191" s="229">
        <v>0.00025000000000000001</v>
      </c>
      <c r="R191" s="229">
        <f>Q191*H191</f>
        <v>0.00025000000000000001</v>
      </c>
      <c r="S191" s="229">
        <v>0</v>
      </c>
      <c r="T191" s="230">
        <f>S191*H191</f>
        <v>0</v>
      </c>
      <c r="AR191" s="23" t="s">
        <v>157</v>
      </c>
      <c r="AT191" s="23" t="s">
        <v>152</v>
      </c>
      <c r="AU191" s="23" t="s">
        <v>82</v>
      </c>
      <c r="AY191" s="23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23" t="s">
        <v>80</v>
      </c>
      <c r="BK191" s="231">
        <f>ROUND(I191*H191,2)</f>
        <v>0</v>
      </c>
      <c r="BL191" s="23" t="s">
        <v>157</v>
      </c>
      <c r="BM191" s="23" t="s">
        <v>1446</v>
      </c>
    </row>
    <row r="192" s="11" customFormat="1">
      <c r="B192" s="232"/>
      <c r="C192" s="233"/>
      <c r="D192" s="234" t="s">
        <v>159</v>
      </c>
      <c r="E192" s="235" t="s">
        <v>21</v>
      </c>
      <c r="F192" s="236" t="s">
        <v>1447</v>
      </c>
      <c r="G192" s="233"/>
      <c r="H192" s="237">
        <v>1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AT192" s="243" t="s">
        <v>159</v>
      </c>
      <c r="AU192" s="243" t="s">
        <v>82</v>
      </c>
      <c r="AV192" s="11" t="s">
        <v>82</v>
      </c>
      <c r="AW192" s="11" t="s">
        <v>35</v>
      </c>
      <c r="AX192" s="11" t="s">
        <v>80</v>
      </c>
      <c r="AY192" s="243" t="s">
        <v>150</v>
      </c>
    </row>
    <row r="193" s="1" customFormat="1" ht="25.5" customHeight="1">
      <c r="B193" s="45"/>
      <c r="C193" s="220" t="s">
        <v>357</v>
      </c>
      <c r="D193" s="220" t="s">
        <v>152</v>
      </c>
      <c r="E193" s="221" t="s">
        <v>1448</v>
      </c>
      <c r="F193" s="222" t="s">
        <v>1449</v>
      </c>
      <c r="G193" s="223" t="s">
        <v>254</v>
      </c>
      <c r="H193" s="224">
        <v>1</v>
      </c>
      <c r="I193" s="225"/>
      <c r="J193" s="226">
        <f>ROUND(I193*H193,2)</f>
        <v>0</v>
      </c>
      <c r="K193" s="222" t="s">
        <v>156</v>
      </c>
      <c r="L193" s="71"/>
      <c r="M193" s="227" t="s">
        <v>21</v>
      </c>
      <c r="N193" s="228" t="s">
        <v>43</v>
      </c>
      <c r="O193" s="46"/>
      <c r="P193" s="229">
        <f>O193*H193</f>
        <v>0</v>
      </c>
      <c r="Q193" s="229">
        <v>0.00056999999999999998</v>
      </c>
      <c r="R193" s="229">
        <f>Q193*H193</f>
        <v>0.00056999999999999998</v>
      </c>
      <c r="S193" s="229">
        <v>0</v>
      </c>
      <c r="T193" s="230">
        <f>S193*H193</f>
        <v>0</v>
      </c>
      <c r="AR193" s="23" t="s">
        <v>157</v>
      </c>
      <c r="AT193" s="23" t="s">
        <v>152</v>
      </c>
      <c r="AU193" s="23" t="s">
        <v>82</v>
      </c>
      <c r="AY193" s="23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23" t="s">
        <v>80</v>
      </c>
      <c r="BK193" s="231">
        <f>ROUND(I193*H193,2)</f>
        <v>0</v>
      </c>
      <c r="BL193" s="23" t="s">
        <v>157</v>
      </c>
      <c r="BM193" s="23" t="s">
        <v>1450</v>
      </c>
    </row>
    <row r="194" s="11" customFormat="1">
      <c r="B194" s="232"/>
      <c r="C194" s="233"/>
      <c r="D194" s="234" t="s">
        <v>159</v>
      </c>
      <c r="E194" s="235" t="s">
        <v>21</v>
      </c>
      <c r="F194" s="236" t="s">
        <v>1447</v>
      </c>
      <c r="G194" s="233"/>
      <c r="H194" s="237">
        <v>1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AT194" s="243" t="s">
        <v>159</v>
      </c>
      <c r="AU194" s="243" t="s">
        <v>82</v>
      </c>
      <c r="AV194" s="11" t="s">
        <v>82</v>
      </c>
      <c r="AW194" s="11" t="s">
        <v>35</v>
      </c>
      <c r="AX194" s="11" t="s">
        <v>80</v>
      </c>
      <c r="AY194" s="243" t="s">
        <v>150</v>
      </c>
    </row>
    <row r="195" s="1" customFormat="1" ht="25.5" customHeight="1">
      <c r="B195" s="45"/>
      <c r="C195" s="220" t="s">
        <v>361</v>
      </c>
      <c r="D195" s="220" t="s">
        <v>152</v>
      </c>
      <c r="E195" s="221" t="s">
        <v>1451</v>
      </c>
      <c r="F195" s="222" t="s">
        <v>1452</v>
      </c>
      <c r="G195" s="223" t="s">
        <v>254</v>
      </c>
      <c r="H195" s="224">
        <v>4</v>
      </c>
      <c r="I195" s="225"/>
      <c r="J195" s="226">
        <f>ROUND(I195*H195,2)</f>
        <v>0</v>
      </c>
      <c r="K195" s="222" t="s">
        <v>156</v>
      </c>
      <c r="L195" s="71"/>
      <c r="M195" s="227" t="s">
        <v>21</v>
      </c>
      <c r="N195" s="228" t="s">
        <v>43</v>
      </c>
      <c r="O195" s="46"/>
      <c r="P195" s="229">
        <f>O195*H195</f>
        <v>0</v>
      </c>
      <c r="Q195" s="229">
        <v>0.00055000000000000003</v>
      </c>
      <c r="R195" s="229">
        <f>Q195*H195</f>
        <v>0.0022000000000000001</v>
      </c>
      <c r="S195" s="229">
        <v>0</v>
      </c>
      <c r="T195" s="230">
        <f>S195*H195</f>
        <v>0</v>
      </c>
      <c r="AR195" s="23" t="s">
        <v>157</v>
      </c>
      <c r="AT195" s="23" t="s">
        <v>152</v>
      </c>
      <c r="AU195" s="23" t="s">
        <v>82</v>
      </c>
      <c r="AY195" s="23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23" t="s">
        <v>80</v>
      </c>
      <c r="BK195" s="231">
        <f>ROUND(I195*H195,2)</f>
        <v>0</v>
      </c>
      <c r="BL195" s="23" t="s">
        <v>157</v>
      </c>
      <c r="BM195" s="23" t="s">
        <v>1453</v>
      </c>
    </row>
    <row r="196" s="11" customFormat="1">
      <c r="B196" s="232"/>
      <c r="C196" s="233"/>
      <c r="D196" s="234" t="s">
        <v>159</v>
      </c>
      <c r="E196" s="235" t="s">
        <v>21</v>
      </c>
      <c r="F196" s="236" t="s">
        <v>1454</v>
      </c>
      <c r="G196" s="233"/>
      <c r="H196" s="237">
        <v>4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AT196" s="243" t="s">
        <v>159</v>
      </c>
      <c r="AU196" s="243" t="s">
        <v>82</v>
      </c>
      <c r="AV196" s="11" t="s">
        <v>82</v>
      </c>
      <c r="AW196" s="11" t="s">
        <v>35</v>
      </c>
      <c r="AX196" s="11" t="s">
        <v>80</v>
      </c>
      <c r="AY196" s="243" t="s">
        <v>150</v>
      </c>
    </row>
    <row r="197" s="1" customFormat="1" ht="16.5" customHeight="1">
      <c r="B197" s="45"/>
      <c r="C197" s="220" t="s">
        <v>367</v>
      </c>
      <c r="D197" s="220" t="s">
        <v>152</v>
      </c>
      <c r="E197" s="221" t="s">
        <v>1455</v>
      </c>
      <c r="F197" s="222" t="s">
        <v>1456</v>
      </c>
      <c r="G197" s="223" t="s">
        <v>254</v>
      </c>
      <c r="H197" s="224">
        <v>1</v>
      </c>
      <c r="I197" s="225"/>
      <c r="J197" s="226">
        <f>ROUND(I197*H197,2)</f>
        <v>0</v>
      </c>
      <c r="K197" s="222" t="s">
        <v>156</v>
      </c>
      <c r="L197" s="71"/>
      <c r="M197" s="227" t="s">
        <v>21</v>
      </c>
      <c r="N197" s="228" t="s">
        <v>43</v>
      </c>
      <c r="O197" s="46"/>
      <c r="P197" s="229">
        <f>O197*H197</f>
        <v>0</v>
      </c>
      <c r="Q197" s="229">
        <v>0.00155</v>
      </c>
      <c r="R197" s="229">
        <f>Q197*H197</f>
        <v>0.00155</v>
      </c>
      <c r="S197" s="229">
        <v>0</v>
      </c>
      <c r="T197" s="230">
        <f>S197*H197</f>
        <v>0</v>
      </c>
      <c r="AR197" s="23" t="s">
        <v>157</v>
      </c>
      <c r="AT197" s="23" t="s">
        <v>152</v>
      </c>
      <c r="AU197" s="23" t="s">
        <v>82</v>
      </c>
      <c r="AY197" s="23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23" t="s">
        <v>80</v>
      </c>
      <c r="BK197" s="231">
        <f>ROUND(I197*H197,2)</f>
        <v>0</v>
      </c>
      <c r="BL197" s="23" t="s">
        <v>157</v>
      </c>
      <c r="BM197" s="23" t="s">
        <v>1457</v>
      </c>
    </row>
    <row r="198" s="11" customFormat="1">
      <c r="B198" s="232"/>
      <c r="C198" s="233"/>
      <c r="D198" s="234" t="s">
        <v>159</v>
      </c>
      <c r="E198" s="235" t="s">
        <v>21</v>
      </c>
      <c r="F198" s="236" t="s">
        <v>1447</v>
      </c>
      <c r="G198" s="233"/>
      <c r="H198" s="237">
        <v>1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AT198" s="243" t="s">
        <v>159</v>
      </c>
      <c r="AU198" s="243" t="s">
        <v>82</v>
      </c>
      <c r="AV198" s="11" t="s">
        <v>82</v>
      </c>
      <c r="AW198" s="11" t="s">
        <v>35</v>
      </c>
      <c r="AX198" s="11" t="s">
        <v>80</v>
      </c>
      <c r="AY198" s="243" t="s">
        <v>150</v>
      </c>
    </row>
    <row r="199" s="1" customFormat="1" ht="25.5" customHeight="1">
      <c r="B199" s="45"/>
      <c r="C199" s="220" t="s">
        <v>373</v>
      </c>
      <c r="D199" s="220" t="s">
        <v>152</v>
      </c>
      <c r="E199" s="221" t="s">
        <v>1458</v>
      </c>
      <c r="F199" s="222" t="s">
        <v>1459</v>
      </c>
      <c r="G199" s="223" t="s">
        <v>254</v>
      </c>
      <c r="H199" s="224">
        <v>2</v>
      </c>
      <c r="I199" s="225"/>
      <c r="J199" s="226">
        <f>ROUND(I199*H199,2)</f>
        <v>0</v>
      </c>
      <c r="K199" s="222" t="s">
        <v>156</v>
      </c>
      <c r="L199" s="71"/>
      <c r="M199" s="227" t="s">
        <v>21</v>
      </c>
      <c r="N199" s="228" t="s">
        <v>43</v>
      </c>
      <c r="O199" s="46"/>
      <c r="P199" s="229">
        <f>O199*H199</f>
        <v>0</v>
      </c>
      <c r="Q199" s="229">
        <v>0.00056999999999999998</v>
      </c>
      <c r="R199" s="229">
        <f>Q199*H199</f>
        <v>0.00114</v>
      </c>
      <c r="S199" s="229">
        <v>0</v>
      </c>
      <c r="T199" s="230">
        <f>S199*H199</f>
        <v>0</v>
      </c>
      <c r="AR199" s="23" t="s">
        <v>157</v>
      </c>
      <c r="AT199" s="23" t="s">
        <v>152</v>
      </c>
      <c r="AU199" s="23" t="s">
        <v>82</v>
      </c>
      <c r="AY199" s="23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23" t="s">
        <v>80</v>
      </c>
      <c r="BK199" s="231">
        <f>ROUND(I199*H199,2)</f>
        <v>0</v>
      </c>
      <c r="BL199" s="23" t="s">
        <v>157</v>
      </c>
      <c r="BM199" s="23" t="s">
        <v>1460</v>
      </c>
    </row>
    <row r="200" s="11" customFormat="1">
      <c r="B200" s="232"/>
      <c r="C200" s="233"/>
      <c r="D200" s="234" t="s">
        <v>159</v>
      </c>
      <c r="E200" s="235" t="s">
        <v>21</v>
      </c>
      <c r="F200" s="236" t="s">
        <v>1461</v>
      </c>
      <c r="G200" s="233"/>
      <c r="H200" s="237">
        <v>2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AT200" s="243" t="s">
        <v>159</v>
      </c>
      <c r="AU200" s="243" t="s">
        <v>82</v>
      </c>
      <c r="AV200" s="11" t="s">
        <v>82</v>
      </c>
      <c r="AW200" s="11" t="s">
        <v>35</v>
      </c>
      <c r="AX200" s="11" t="s">
        <v>80</v>
      </c>
      <c r="AY200" s="243" t="s">
        <v>150</v>
      </c>
    </row>
    <row r="201" s="10" customFormat="1" ht="29.88" customHeight="1">
      <c r="B201" s="204"/>
      <c r="C201" s="205"/>
      <c r="D201" s="206" t="s">
        <v>71</v>
      </c>
      <c r="E201" s="218" t="s">
        <v>1462</v>
      </c>
      <c r="F201" s="218" t="s">
        <v>1463</v>
      </c>
      <c r="G201" s="205"/>
      <c r="H201" s="205"/>
      <c r="I201" s="208"/>
      <c r="J201" s="219">
        <f>BK201</f>
        <v>0</v>
      </c>
      <c r="K201" s="205"/>
      <c r="L201" s="210"/>
      <c r="M201" s="211"/>
      <c r="N201" s="212"/>
      <c r="O201" s="212"/>
      <c r="P201" s="213">
        <f>SUM(P202:P207)</f>
        <v>0</v>
      </c>
      <c r="Q201" s="212"/>
      <c r="R201" s="213">
        <f>SUM(R202:R207)</f>
        <v>0.46303000000000005</v>
      </c>
      <c r="S201" s="212"/>
      <c r="T201" s="214">
        <f>SUM(T202:T207)</f>
        <v>0</v>
      </c>
      <c r="AR201" s="215" t="s">
        <v>80</v>
      </c>
      <c r="AT201" s="216" t="s">
        <v>71</v>
      </c>
      <c r="AU201" s="216" t="s">
        <v>80</v>
      </c>
      <c r="AY201" s="215" t="s">
        <v>150</v>
      </c>
      <c r="BK201" s="217">
        <f>SUM(BK202:BK207)</f>
        <v>0</v>
      </c>
    </row>
    <row r="202" s="1" customFormat="1" ht="38.25" customHeight="1">
      <c r="B202" s="45"/>
      <c r="C202" s="220" t="s">
        <v>379</v>
      </c>
      <c r="D202" s="220" t="s">
        <v>152</v>
      </c>
      <c r="E202" s="221" t="s">
        <v>1464</v>
      </c>
      <c r="F202" s="222" t="s">
        <v>1465</v>
      </c>
      <c r="G202" s="223" t="s">
        <v>254</v>
      </c>
      <c r="H202" s="224">
        <v>1</v>
      </c>
      <c r="I202" s="225"/>
      <c r="J202" s="226">
        <f>ROUND(I202*H202,2)</f>
        <v>0</v>
      </c>
      <c r="K202" s="222" t="s">
        <v>156</v>
      </c>
      <c r="L202" s="71"/>
      <c r="M202" s="227" t="s">
        <v>21</v>
      </c>
      <c r="N202" s="228" t="s">
        <v>43</v>
      </c>
      <c r="O202" s="46"/>
      <c r="P202" s="229">
        <f>O202*H202</f>
        <v>0</v>
      </c>
      <c r="Q202" s="229">
        <v>0.082600000000000007</v>
      </c>
      <c r="R202" s="229">
        <f>Q202*H202</f>
        <v>0.082600000000000007</v>
      </c>
      <c r="S202" s="229">
        <v>0</v>
      </c>
      <c r="T202" s="230">
        <f>S202*H202</f>
        <v>0</v>
      </c>
      <c r="AR202" s="23" t="s">
        <v>157</v>
      </c>
      <c r="AT202" s="23" t="s">
        <v>152</v>
      </c>
      <c r="AU202" s="23" t="s">
        <v>82</v>
      </c>
      <c r="AY202" s="23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23" t="s">
        <v>80</v>
      </c>
      <c r="BK202" s="231">
        <f>ROUND(I202*H202,2)</f>
        <v>0</v>
      </c>
      <c r="BL202" s="23" t="s">
        <v>157</v>
      </c>
      <c r="BM202" s="23" t="s">
        <v>1466</v>
      </c>
    </row>
    <row r="203" s="11" customFormat="1">
      <c r="B203" s="232"/>
      <c r="C203" s="233"/>
      <c r="D203" s="234" t="s">
        <v>159</v>
      </c>
      <c r="E203" s="235" t="s">
        <v>21</v>
      </c>
      <c r="F203" s="236" t="s">
        <v>1447</v>
      </c>
      <c r="G203" s="233"/>
      <c r="H203" s="237">
        <v>1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AT203" s="243" t="s">
        <v>159</v>
      </c>
      <c r="AU203" s="243" t="s">
        <v>82</v>
      </c>
      <c r="AV203" s="11" t="s">
        <v>82</v>
      </c>
      <c r="AW203" s="11" t="s">
        <v>35</v>
      </c>
      <c r="AX203" s="11" t="s">
        <v>80</v>
      </c>
      <c r="AY203" s="243" t="s">
        <v>150</v>
      </c>
    </row>
    <row r="204" s="1" customFormat="1" ht="38.25" customHeight="1">
      <c r="B204" s="45"/>
      <c r="C204" s="220" t="s">
        <v>385</v>
      </c>
      <c r="D204" s="220" t="s">
        <v>152</v>
      </c>
      <c r="E204" s="221" t="s">
        <v>1467</v>
      </c>
      <c r="F204" s="222" t="s">
        <v>1468</v>
      </c>
      <c r="G204" s="223" t="s">
        <v>254</v>
      </c>
      <c r="H204" s="224">
        <v>1</v>
      </c>
      <c r="I204" s="225"/>
      <c r="J204" s="226">
        <f>ROUND(I204*H204,2)</f>
        <v>0</v>
      </c>
      <c r="K204" s="222" t="s">
        <v>156</v>
      </c>
      <c r="L204" s="71"/>
      <c r="M204" s="227" t="s">
        <v>21</v>
      </c>
      <c r="N204" s="228" t="s">
        <v>43</v>
      </c>
      <c r="O204" s="46"/>
      <c r="P204" s="229">
        <f>O204*H204</f>
        <v>0</v>
      </c>
      <c r="Q204" s="229">
        <v>0.03993</v>
      </c>
      <c r="R204" s="229">
        <f>Q204*H204</f>
        <v>0.03993</v>
      </c>
      <c r="S204" s="229">
        <v>0</v>
      </c>
      <c r="T204" s="230">
        <f>S204*H204</f>
        <v>0</v>
      </c>
      <c r="AR204" s="23" t="s">
        <v>157</v>
      </c>
      <c r="AT204" s="23" t="s">
        <v>152</v>
      </c>
      <c r="AU204" s="23" t="s">
        <v>82</v>
      </c>
      <c r="AY204" s="23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23" t="s">
        <v>80</v>
      </c>
      <c r="BK204" s="231">
        <f>ROUND(I204*H204,2)</f>
        <v>0</v>
      </c>
      <c r="BL204" s="23" t="s">
        <v>157</v>
      </c>
      <c r="BM204" s="23" t="s">
        <v>1469</v>
      </c>
    </row>
    <row r="205" s="11" customFormat="1">
      <c r="B205" s="232"/>
      <c r="C205" s="233"/>
      <c r="D205" s="234" t="s">
        <v>159</v>
      </c>
      <c r="E205" s="235" t="s">
        <v>21</v>
      </c>
      <c r="F205" s="236" t="s">
        <v>1447</v>
      </c>
      <c r="G205" s="233"/>
      <c r="H205" s="237">
        <v>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AT205" s="243" t="s">
        <v>159</v>
      </c>
      <c r="AU205" s="243" t="s">
        <v>82</v>
      </c>
      <c r="AV205" s="11" t="s">
        <v>82</v>
      </c>
      <c r="AW205" s="11" t="s">
        <v>35</v>
      </c>
      <c r="AX205" s="11" t="s">
        <v>80</v>
      </c>
      <c r="AY205" s="243" t="s">
        <v>150</v>
      </c>
    </row>
    <row r="206" s="1" customFormat="1" ht="38.25" customHeight="1">
      <c r="B206" s="45"/>
      <c r="C206" s="220" t="s">
        <v>390</v>
      </c>
      <c r="D206" s="220" t="s">
        <v>152</v>
      </c>
      <c r="E206" s="221" t="s">
        <v>1470</v>
      </c>
      <c r="F206" s="222" t="s">
        <v>1471</v>
      </c>
      <c r="G206" s="223" t="s">
        <v>254</v>
      </c>
      <c r="H206" s="224">
        <v>3</v>
      </c>
      <c r="I206" s="225"/>
      <c r="J206" s="226">
        <f>ROUND(I206*H206,2)</f>
        <v>0</v>
      </c>
      <c r="K206" s="222" t="s">
        <v>156</v>
      </c>
      <c r="L206" s="71"/>
      <c r="M206" s="227" t="s">
        <v>21</v>
      </c>
      <c r="N206" s="228" t="s">
        <v>43</v>
      </c>
      <c r="O206" s="46"/>
      <c r="P206" s="229">
        <f>O206*H206</f>
        <v>0</v>
      </c>
      <c r="Q206" s="229">
        <v>0.1135</v>
      </c>
      <c r="R206" s="229">
        <f>Q206*H206</f>
        <v>0.34050000000000002</v>
      </c>
      <c r="S206" s="229">
        <v>0</v>
      </c>
      <c r="T206" s="230">
        <f>S206*H206</f>
        <v>0</v>
      </c>
      <c r="AR206" s="23" t="s">
        <v>157</v>
      </c>
      <c r="AT206" s="23" t="s">
        <v>152</v>
      </c>
      <c r="AU206" s="23" t="s">
        <v>82</v>
      </c>
      <c r="AY206" s="23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23" t="s">
        <v>80</v>
      </c>
      <c r="BK206" s="231">
        <f>ROUND(I206*H206,2)</f>
        <v>0</v>
      </c>
      <c r="BL206" s="23" t="s">
        <v>157</v>
      </c>
      <c r="BM206" s="23" t="s">
        <v>1472</v>
      </c>
    </row>
    <row r="207" s="11" customFormat="1">
      <c r="B207" s="232"/>
      <c r="C207" s="233"/>
      <c r="D207" s="234" t="s">
        <v>159</v>
      </c>
      <c r="E207" s="235" t="s">
        <v>21</v>
      </c>
      <c r="F207" s="236" t="s">
        <v>1473</v>
      </c>
      <c r="G207" s="233"/>
      <c r="H207" s="237">
        <v>3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AT207" s="243" t="s">
        <v>159</v>
      </c>
      <c r="AU207" s="243" t="s">
        <v>82</v>
      </c>
      <c r="AV207" s="11" t="s">
        <v>82</v>
      </c>
      <c r="AW207" s="11" t="s">
        <v>35</v>
      </c>
      <c r="AX207" s="11" t="s">
        <v>80</v>
      </c>
      <c r="AY207" s="243" t="s">
        <v>150</v>
      </c>
    </row>
    <row r="208" s="10" customFormat="1" ht="29.88" customHeight="1">
      <c r="B208" s="204"/>
      <c r="C208" s="205"/>
      <c r="D208" s="206" t="s">
        <v>71</v>
      </c>
      <c r="E208" s="218" t="s">
        <v>1474</v>
      </c>
      <c r="F208" s="218" t="s">
        <v>1475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SUM(P209:P210)</f>
        <v>0</v>
      </c>
      <c r="Q208" s="212"/>
      <c r="R208" s="213">
        <f>SUM(R209:R210)</f>
        <v>0.0032799999999999999</v>
      </c>
      <c r="S208" s="212"/>
      <c r="T208" s="214">
        <f>SUM(T209:T210)</f>
        <v>0</v>
      </c>
      <c r="AR208" s="215" t="s">
        <v>82</v>
      </c>
      <c r="AT208" s="216" t="s">
        <v>71</v>
      </c>
      <c r="AU208" s="216" t="s">
        <v>80</v>
      </c>
      <c r="AY208" s="215" t="s">
        <v>150</v>
      </c>
      <c r="BK208" s="217">
        <f>SUM(BK209:BK210)</f>
        <v>0</v>
      </c>
    </row>
    <row r="209" s="1" customFormat="1" ht="38.25" customHeight="1">
      <c r="B209" s="45"/>
      <c r="C209" s="220" t="s">
        <v>394</v>
      </c>
      <c r="D209" s="220" t="s">
        <v>152</v>
      </c>
      <c r="E209" s="221" t="s">
        <v>1476</v>
      </c>
      <c r="F209" s="222" t="s">
        <v>1477</v>
      </c>
      <c r="G209" s="223" t="s">
        <v>1265</v>
      </c>
      <c r="H209" s="224">
        <v>1</v>
      </c>
      <c r="I209" s="225"/>
      <c r="J209" s="226">
        <f>ROUND(I209*H209,2)</f>
        <v>0</v>
      </c>
      <c r="K209" s="222" t="s">
        <v>156</v>
      </c>
      <c r="L209" s="71"/>
      <c r="M209" s="227" t="s">
        <v>21</v>
      </c>
      <c r="N209" s="228" t="s">
        <v>43</v>
      </c>
      <c r="O209" s="46"/>
      <c r="P209" s="229">
        <f>O209*H209</f>
        <v>0</v>
      </c>
      <c r="Q209" s="229">
        <v>0.0032799999999999999</v>
      </c>
      <c r="R209" s="229">
        <f>Q209*H209</f>
        <v>0.0032799999999999999</v>
      </c>
      <c r="S209" s="229">
        <v>0</v>
      </c>
      <c r="T209" s="230">
        <f>S209*H209</f>
        <v>0</v>
      </c>
      <c r="AR209" s="23" t="s">
        <v>228</v>
      </c>
      <c r="AT209" s="23" t="s">
        <v>152</v>
      </c>
      <c r="AU209" s="23" t="s">
        <v>82</v>
      </c>
      <c r="AY209" s="23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23" t="s">
        <v>80</v>
      </c>
      <c r="BK209" s="231">
        <f>ROUND(I209*H209,2)</f>
        <v>0</v>
      </c>
      <c r="BL209" s="23" t="s">
        <v>228</v>
      </c>
      <c r="BM209" s="23" t="s">
        <v>1478</v>
      </c>
    </row>
    <row r="210" s="11" customFormat="1">
      <c r="B210" s="232"/>
      <c r="C210" s="233"/>
      <c r="D210" s="234" t="s">
        <v>159</v>
      </c>
      <c r="E210" s="235" t="s">
        <v>21</v>
      </c>
      <c r="F210" s="236" t="s">
        <v>1447</v>
      </c>
      <c r="G210" s="233"/>
      <c r="H210" s="237">
        <v>1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AT210" s="243" t="s">
        <v>159</v>
      </c>
      <c r="AU210" s="243" t="s">
        <v>82</v>
      </c>
      <c r="AV210" s="11" t="s">
        <v>82</v>
      </c>
      <c r="AW210" s="11" t="s">
        <v>35</v>
      </c>
      <c r="AX210" s="11" t="s">
        <v>80</v>
      </c>
      <c r="AY210" s="243" t="s">
        <v>150</v>
      </c>
    </row>
    <row r="211" s="10" customFormat="1" ht="37.44" customHeight="1">
      <c r="B211" s="204"/>
      <c r="C211" s="205"/>
      <c r="D211" s="206" t="s">
        <v>71</v>
      </c>
      <c r="E211" s="207" t="s">
        <v>1113</v>
      </c>
      <c r="F211" s="207" t="s">
        <v>1114</v>
      </c>
      <c r="G211" s="205"/>
      <c r="H211" s="205"/>
      <c r="I211" s="208"/>
      <c r="J211" s="209">
        <f>BK211</f>
        <v>0</v>
      </c>
      <c r="K211" s="205"/>
      <c r="L211" s="210"/>
      <c r="M211" s="211"/>
      <c r="N211" s="212"/>
      <c r="O211" s="212"/>
      <c r="P211" s="213">
        <f>SUM(P212:P214)</f>
        <v>0</v>
      </c>
      <c r="Q211" s="212"/>
      <c r="R211" s="213">
        <f>SUM(R212:R214)</f>
        <v>0</v>
      </c>
      <c r="S211" s="212"/>
      <c r="T211" s="214">
        <f>SUM(T212:T214)</f>
        <v>0</v>
      </c>
      <c r="AR211" s="215" t="s">
        <v>80</v>
      </c>
      <c r="AT211" s="216" t="s">
        <v>71</v>
      </c>
      <c r="AU211" s="216" t="s">
        <v>72</v>
      </c>
      <c r="AY211" s="215" t="s">
        <v>150</v>
      </c>
      <c r="BK211" s="217">
        <f>SUM(BK212:BK214)</f>
        <v>0</v>
      </c>
    </row>
    <row r="212" s="1" customFormat="1" ht="16.5" customHeight="1">
      <c r="B212" s="45"/>
      <c r="C212" s="220" t="s">
        <v>399</v>
      </c>
      <c r="D212" s="220" t="s">
        <v>152</v>
      </c>
      <c r="E212" s="221" t="s">
        <v>1479</v>
      </c>
      <c r="F212" s="222" t="s">
        <v>1480</v>
      </c>
      <c r="G212" s="223" t="s">
        <v>783</v>
      </c>
      <c r="H212" s="224">
        <v>1</v>
      </c>
      <c r="I212" s="225"/>
      <c r="J212" s="226">
        <f>ROUND(I212*H212,2)</f>
        <v>0</v>
      </c>
      <c r="K212" s="222" t="s">
        <v>225</v>
      </c>
      <c r="L212" s="71"/>
      <c r="M212" s="227" t="s">
        <v>21</v>
      </c>
      <c r="N212" s="228" t="s">
        <v>43</v>
      </c>
      <c r="O212" s="4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AR212" s="23" t="s">
        <v>157</v>
      </c>
      <c r="AT212" s="23" t="s">
        <v>152</v>
      </c>
      <c r="AU212" s="23" t="s">
        <v>80</v>
      </c>
      <c r="AY212" s="23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23" t="s">
        <v>80</v>
      </c>
      <c r="BK212" s="231">
        <f>ROUND(I212*H212,2)</f>
        <v>0</v>
      </c>
      <c r="BL212" s="23" t="s">
        <v>157</v>
      </c>
      <c r="BM212" s="23" t="s">
        <v>1481</v>
      </c>
    </row>
    <row r="213" s="1" customFormat="1" ht="16.5" customHeight="1">
      <c r="B213" s="45"/>
      <c r="C213" s="220" t="s">
        <v>403</v>
      </c>
      <c r="D213" s="220" t="s">
        <v>152</v>
      </c>
      <c r="E213" s="221" t="s">
        <v>1482</v>
      </c>
      <c r="F213" s="222" t="s">
        <v>1337</v>
      </c>
      <c r="G213" s="223" t="s">
        <v>783</v>
      </c>
      <c r="H213" s="224">
        <v>1</v>
      </c>
      <c r="I213" s="225"/>
      <c r="J213" s="226">
        <f>ROUND(I213*H213,2)</f>
        <v>0</v>
      </c>
      <c r="K213" s="222" t="s">
        <v>225</v>
      </c>
      <c r="L213" s="71"/>
      <c r="M213" s="227" t="s">
        <v>21</v>
      </c>
      <c r="N213" s="228" t="s">
        <v>43</v>
      </c>
      <c r="O213" s="4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AR213" s="23" t="s">
        <v>157</v>
      </c>
      <c r="AT213" s="23" t="s">
        <v>152</v>
      </c>
      <c r="AU213" s="23" t="s">
        <v>80</v>
      </c>
      <c r="AY213" s="23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23" t="s">
        <v>80</v>
      </c>
      <c r="BK213" s="231">
        <f>ROUND(I213*H213,2)</f>
        <v>0</v>
      </c>
      <c r="BL213" s="23" t="s">
        <v>157</v>
      </c>
      <c r="BM213" s="23" t="s">
        <v>1483</v>
      </c>
    </row>
    <row r="214" s="1" customFormat="1" ht="16.5" customHeight="1">
      <c r="B214" s="45"/>
      <c r="C214" s="220" t="s">
        <v>409</v>
      </c>
      <c r="D214" s="220" t="s">
        <v>152</v>
      </c>
      <c r="E214" s="221" t="s">
        <v>1484</v>
      </c>
      <c r="F214" s="222" t="s">
        <v>1485</v>
      </c>
      <c r="G214" s="223" t="s">
        <v>783</v>
      </c>
      <c r="H214" s="224">
        <v>1</v>
      </c>
      <c r="I214" s="225"/>
      <c r="J214" s="226">
        <f>ROUND(I214*H214,2)</f>
        <v>0</v>
      </c>
      <c r="K214" s="222" t="s">
        <v>225</v>
      </c>
      <c r="L214" s="71"/>
      <c r="M214" s="227" t="s">
        <v>21</v>
      </c>
      <c r="N214" s="275" t="s">
        <v>43</v>
      </c>
      <c r="O214" s="276"/>
      <c r="P214" s="277">
        <f>O214*H214</f>
        <v>0</v>
      </c>
      <c r="Q214" s="277">
        <v>0</v>
      </c>
      <c r="R214" s="277">
        <f>Q214*H214</f>
        <v>0</v>
      </c>
      <c r="S214" s="277">
        <v>0</v>
      </c>
      <c r="T214" s="278">
        <f>S214*H214</f>
        <v>0</v>
      </c>
      <c r="AR214" s="23" t="s">
        <v>157</v>
      </c>
      <c r="AT214" s="23" t="s">
        <v>152</v>
      </c>
      <c r="AU214" s="23" t="s">
        <v>80</v>
      </c>
      <c r="AY214" s="23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23" t="s">
        <v>80</v>
      </c>
      <c r="BK214" s="231">
        <f>ROUND(I214*H214,2)</f>
        <v>0</v>
      </c>
      <c r="BL214" s="23" t="s">
        <v>157</v>
      </c>
      <c r="BM214" s="23" t="s">
        <v>1486</v>
      </c>
    </row>
    <row r="215" s="1" customFormat="1" ht="6.96" customHeight="1">
      <c r="B215" s="66"/>
      <c r="C215" s="67"/>
      <c r="D215" s="67"/>
      <c r="E215" s="67"/>
      <c r="F215" s="67"/>
      <c r="G215" s="67"/>
      <c r="H215" s="67"/>
      <c r="I215" s="165"/>
      <c r="J215" s="67"/>
      <c r="K215" s="67"/>
      <c r="L215" s="71"/>
    </row>
  </sheetData>
  <sheetProtection sheet="1" autoFilter="0" formatColumns="0" formatRows="0" objects="1" scenarios="1" spinCount="100000" saltValue="S7uELSr/MFBkNLVn9bVsMSRBGWF6FVknFdTMLxJHc15DSB8PBKxrhmL5OJv5WOxIerBHvvRzrxU5CBB+SH8xwA==" hashValue="AS3UYiR9DIzP8Fc7GJl42mWjcibc5eacxSZ5xGjjPcfSythGlGqqhtPJxhpajbUMUa0B8ClJ8tBNMUxNM+054A==" algorithmName="SHA-512" password="CC35"/>
  <autoFilter ref="C88:K214"/>
  <mergeCells count="10">
    <mergeCell ref="E7:H7"/>
    <mergeCell ref="E9:H9"/>
    <mergeCell ref="E24:H24"/>
    <mergeCell ref="E45:H45"/>
    <mergeCell ref="E47:H47"/>
    <mergeCell ref="J51:J52"/>
    <mergeCell ref="E79:H79"/>
    <mergeCell ref="E81:H81"/>
    <mergeCell ref="G1:H1"/>
    <mergeCell ref="L2:V2"/>
  </mergeCells>
  <hyperlinks>
    <hyperlink ref="F1:G1" location="C2" display="1) Krycí list soupisu"/>
    <hyperlink ref="G1:H1" location="C54" display="2) Rekapitulace"/>
    <hyperlink ref="J1" location="C8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91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1487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ROUND(J84,2)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ROUND(SUM(BE84:BE180), 2)</f>
        <v>0</v>
      </c>
      <c r="G30" s="46"/>
      <c r="H30" s="46"/>
      <c r="I30" s="157">
        <v>0.20999999999999999</v>
      </c>
      <c r="J30" s="156">
        <f>ROUND(ROUND((SUM(BE84:BE180)),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ROUND(SUM(BF84:BF180), 2)</f>
        <v>0</v>
      </c>
      <c r="G31" s="46"/>
      <c r="H31" s="46"/>
      <c r="I31" s="157">
        <v>0.14999999999999999</v>
      </c>
      <c r="J31" s="156">
        <f>ROUND(ROUND((SUM(BF84:BF180)),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ROUND(SUM(BG84:BG180),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ROUND(SUM(BH84:BH180),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ROUND(SUM(BI84:BI180),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18_082_0400 - Elektroinstalace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J84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111</v>
      </c>
      <c r="E57" s="179"/>
      <c r="F57" s="179"/>
      <c r="G57" s="179"/>
      <c r="H57" s="179"/>
      <c r="I57" s="180"/>
      <c r="J57" s="181">
        <f>J85</f>
        <v>0</v>
      </c>
      <c r="K57" s="182"/>
    </row>
    <row r="58" s="8" customFormat="1" ht="19.92" customHeight="1">
      <c r="B58" s="183"/>
      <c r="C58" s="184"/>
      <c r="D58" s="185" t="s">
        <v>112</v>
      </c>
      <c r="E58" s="186"/>
      <c r="F58" s="186"/>
      <c r="G58" s="186"/>
      <c r="H58" s="186"/>
      <c r="I58" s="187"/>
      <c r="J58" s="188">
        <f>J86</f>
        <v>0</v>
      </c>
      <c r="K58" s="189"/>
    </row>
    <row r="59" s="8" customFormat="1" ht="19.92" customHeight="1">
      <c r="B59" s="183"/>
      <c r="C59" s="184"/>
      <c r="D59" s="185" t="s">
        <v>118</v>
      </c>
      <c r="E59" s="186"/>
      <c r="F59" s="186"/>
      <c r="G59" s="186"/>
      <c r="H59" s="186"/>
      <c r="I59" s="187"/>
      <c r="J59" s="188">
        <f>J115</f>
        <v>0</v>
      </c>
      <c r="K59" s="189"/>
    </row>
    <row r="60" s="8" customFormat="1" ht="19.92" customHeight="1">
      <c r="B60" s="183"/>
      <c r="C60" s="184"/>
      <c r="D60" s="185" t="s">
        <v>120</v>
      </c>
      <c r="E60" s="186"/>
      <c r="F60" s="186"/>
      <c r="G60" s="186"/>
      <c r="H60" s="186"/>
      <c r="I60" s="187"/>
      <c r="J60" s="188">
        <f>J117</f>
        <v>0</v>
      </c>
      <c r="K60" s="189"/>
    </row>
    <row r="61" s="7" customFormat="1" ht="24.96" customHeight="1">
      <c r="B61" s="176"/>
      <c r="C61" s="177"/>
      <c r="D61" s="178" t="s">
        <v>121</v>
      </c>
      <c r="E61" s="179"/>
      <c r="F61" s="179"/>
      <c r="G61" s="179"/>
      <c r="H61" s="179"/>
      <c r="I61" s="180"/>
      <c r="J61" s="181">
        <f>J119</f>
        <v>0</v>
      </c>
      <c r="K61" s="182"/>
    </row>
    <row r="62" s="8" customFormat="1" ht="19.92" customHeight="1">
      <c r="B62" s="183"/>
      <c r="C62" s="184"/>
      <c r="D62" s="185" t="s">
        <v>1488</v>
      </c>
      <c r="E62" s="186"/>
      <c r="F62" s="186"/>
      <c r="G62" s="186"/>
      <c r="H62" s="186"/>
      <c r="I62" s="187"/>
      <c r="J62" s="188">
        <f>J120</f>
        <v>0</v>
      </c>
      <c r="K62" s="189"/>
    </row>
    <row r="63" s="8" customFormat="1" ht="19.92" customHeight="1">
      <c r="B63" s="183"/>
      <c r="C63" s="184"/>
      <c r="D63" s="185" t="s">
        <v>1489</v>
      </c>
      <c r="E63" s="186"/>
      <c r="F63" s="186"/>
      <c r="G63" s="186"/>
      <c r="H63" s="186"/>
      <c r="I63" s="187"/>
      <c r="J63" s="188">
        <f>J156</f>
        <v>0</v>
      </c>
      <c r="K63" s="189"/>
    </row>
    <row r="64" s="7" customFormat="1" ht="24.96" customHeight="1">
      <c r="B64" s="176"/>
      <c r="C64" s="177"/>
      <c r="D64" s="178" t="s">
        <v>1490</v>
      </c>
      <c r="E64" s="179"/>
      <c r="F64" s="179"/>
      <c r="G64" s="179"/>
      <c r="H64" s="179"/>
      <c r="I64" s="180"/>
      <c r="J64" s="181">
        <f>J173</f>
        <v>0</v>
      </c>
      <c r="K64" s="182"/>
    </row>
    <row r="65" s="1" customFormat="1" ht="21.84" customHeight="1">
      <c r="B65" s="45"/>
      <c r="C65" s="46"/>
      <c r="D65" s="46"/>
      <c r="E65" s="46"/>
      <c r="F65" s="46"/>
      <c r="G65" s="46"/>
      <c r="H65" s="46"/>
      <c r="I65" s="143"/>
      <c r="J65" s="46"/>
      <c r="K65" s="50"/>
    </row>
    <row r="66" s="1" customFormat="1" ht="6.96" customHeight="1">
      <c r="B66" s="66"/>
      <c r="C66" s="67"/>
      <c r="D66" s="67"/>
      <c r="E66" s="67"/>
      <c r="F66" s="67"/>
      <c r="G66" s="67"/>
      <c r="H66" s="67"/>
      <c r="I66" s="165"/>
      <c r="J66" s="67"/>
      <c r="K66" s="68"/>
    </row>
    <row r="70" s="1" customFormat="1" ht="6.96" customHeight="1">
      <c r="B70" s="69"/>
      <c r="C70" s="70"/>
      <c r="D70" s="70"/>
      <c r="E70" s="70"/>
      <c r="F70" s="70"/>
      <c r="G70" s="70"/>
      <c r="H70" s="70"/>
      <c r="I70" s="168"/>
      <c r="J70" s="70"/>
      <c r="K70" s="70"/>
      <c r="L70" s="71"/>
    </row>
    <row r="71" s="1" customFormat="1" ht="36.96" customHeight="1">
      <c r="B71" s="45"/>
      <c r="C71" s="72" t="s">
        <v>134</v>
      </c>
      <c r="D71" s="73"/>
      <c r="E71" s="73"/>
      <c r="F71" s="73"/>
      <c r="G71" s="73"/>
      <c r="H71" s="73"/>
      <c r="I71" s="190"/>
      <c r="J71" s="73"/>
      <c r="K71" s="73"/>
      <c r="L71" s="71"/>
    </row>
    <row r="72" s="1" customFormat="1" ht="6.96" customHeight="1">
      <c r="B72" s="45"/>
      <c r="C72" s="73"/>
      <c r="D72" s="73"/>
      <c r="E72" s="73"/>
      <c r="F72" s="73"/>
      <c r="G72" s="73"/>
      <c r="H72" s="73"/>
      <c r="I72" s="190"/>
      <c r="J72" s="73"/>
      <c r="K72" s="73"/>
      <c r="L72" s="71"/>
    </row>
    <row r="73" s="1" customFormat="1" ht="14.4" customHeight="1">
      <c r="B73" s="45"/>
      <c r="C73" s="75" t="s">
        <v>18</v>
      </c>
      <c r="D73" s="73"/>
      <c r="E73" s="73"/>
      <c r="F73" s="73"/>
      <c r="G73" s="73"/>
      <c r="H73" s="73"/>
      <c r="I73" s="190"/>
      <c r="J73" s="73"/>
      <c r="K73" s="73"/>
      <c r="L73" s="71"/>
    </row>
    <row r="74" s="1" customFormat="1" ht="16.5" customHeight="1">
      <c r="B74" s="45"/>
      <c r="C74" s="73"/>
      <c r="D74" s="73"/>
      <c r="E74" s="191" t="str">
        <f>E7</f>
        <v>Garáž, dílna obce Všelibice p.p.č. 831/5, k.ú. Všelibice</v>
      </c>
      <c r="F74" s="75"/>
      <c r="G74" s="75"/>
      <c r="H74" s="75"/>
      <c r="I74" s="190"/>
      <c r="J74" s="73"/>
      <c r="K74" s="73"/>
      <c r="L74" s="71"/>
    </row>
    <row r="75" s="1" customFormat="1" ht="14.4" customHeight="1">
      <c r="B75" s="45"/>
      <c r="C75" s="75" t="s">
        <v>104</v>
      </c>
      <c r="D75" s="73"/>
      <c r="E75" s="73"/>
      <c r="F75" s="73"/>
      <c r="G75" s="73"/>
      <c r="H75" s="73"/>
      <c r="I75" s="190"/>
      <c r="J75" s="73"/>
      <c r="K75" s="73"/>
      <c r="L75" s="71"/>
    </row>
    <row r="76" s="1" customFormat="1" ht="17.25" customHeight="1">
      <c r="B76" s="45"/>
      <c r="C76" s="73"/>
      <c r="D76" s="73"/>
      <c r="E76" s="81" t="str">
        <f>E9</f>
        <v>18_082_0400 - Elektroinstalace</v>
      </c>
      <c r="F76" s="73"/>
      <c r="G76" s="73"/>
      <c r="H76" s="73"/>
      <c r="I76" s="190"/>
      <c r="J76" s="73"/>
      <c r="K76" s="73"/>
      <c r="L76" s="71"/>
    </row>
    <row r="77" s="1" customFormat="1" ht="6.96" customHeight="1">
      <c r="B77" s="45"/>
      <c r="C77" s="73"/>
      <c r="D77" s="73"/>
      <c r="E77" s="73"/>
      <c r="F77" s="73"/>
      <c r="G77" s="73"/>
      <c r="H77" s="73"/>
      <c r="I77" s="190"/>
      <c r="J77" s="73"/>
      <c r="K77" s="73"/>
      <c r="L77" s="71"/>
    </row>
    <row r="78" s="1" customFormat="1" ht="18" customHeight="1">
      <c r="B78" s="45"/>
      <c r="C78" s="75" t="s">
        <v>23</v>
      </c>
      <c r="D78" s="73"/>
      <c r="E78" s="73"/>
      <c r="F78" s="192" t="str">
        <f>F12</f>
        <v>p.p.č. 831/5, k.ú. Všelibice</v>
      </c>
      <c r="G78" s="73"/>
      <c r="H78" s="73"/>
      <c r="I78" s="193" t="s">
        <v>25</v>
      </c>
      <c r="J78" s="84" t="str">
        <f>IF(J12="","",J12)</f>
        <v>12. 2. 2019</v>
      </c>
      <c r="K78" s="73"/>
      <c r="L78" s="71"/>
    </row>
    <row r="79" s="1" customFormat="1" ht="6.96" customHeight="1">
      <c r="B79" s="45"/>
      <c r="C79" s="73"/>
      <c r="D79" s="73"/>
      <c r="E79" s="73"/>
      <c r="F79" s="73"/>
      <c r="G79" s="73"/>
      <c r="H79" s="73"/>
      <c r="I79" s="190"/>
      <c r="J79" s="73"/>
      <c r="K79" s="73"/>
      <c r="L79" s="71"/>
    </row>
    <row r="80" s="1" customFormat="1">
      <c r="B80" s="45"/>
      <c r="C80" s="75" t="s">
        <v>27</v>
      </c>
      <c r="D80" s="73"/>
      <c r="E80" s="73"/>
      <c r="F80" s="192" t="str">
        <f>E15</f>
        <v>Obec Všelibice</v>
      </c>
      <c r="G80" s="73"/>
      <c r="H80" s="73"/>
      <c r="I80" s="193" t="s">
        <v>33</v>
      </c>
      <c r="J80" s="192" t="str">
        <f>E21</f>
        <v>Ing.R.Hladký</v>
      </c>
      <c r="K80" s="73"/>
      <c r="L80" s="71"/>
    </row>
    <row r="81" s="1" customFormat="1" ht="14.4" customHeight="1">
      <c r="B81" s="45"/>
      <c r="C81" s="75" t="s">
        <v>31</v>
      </c>
      <c r="D81" s="73"/>
      <c r="E81" s="73"/>
      <c r="F81" s="192" t="str">
        <f>IF(E18="","",E18)</f>
        <v/>
      </c>
      <c r="G81" s="73"/>
      <c r="H81" s="73"/>
      <c r="I81" s="190"/>
      <c r="J81" s="73"/>
      <c r="K81" s="73"/>
      <c r="L81" s="71"/>
    </row>
    <row r="82" s="1" customFormat="1" ht="10.32" customHeight="1">
      <c r="B82" s="45"/>
      <c r="C82" s="73"/>
      <c r="D82" s="73"/>
      <c r="E82" s="73"/>
      <c r="F82" s="73"/>
      <c r="G82" s="73"/>
      <c r="H82" s="73"/>
      <c r="I82" s="190"/>
      <c r="J82" s="73"/>
      <c r="K82" s="73"/>
      <c r="L82" s="71"/>
    </row>
    <row r="83" s="9" customFormat="1" ht="29.28" customHeight="1">
      <c r="B83" s="194"/>
      <c r="C83" s="195" t="s">
        <v>135</v>
      </c>
      <c r="D83" s="196" t="s">
        <v>57</v>
      </c>
      <c r="E83" s="196" t="s">
        <v>53</v>
      </c>
      <c r="F83" s="196" t="s">
        <v>136</v>
      </c>
      <c r="G83" s="196" t="s">
        <v>137</v>
      </c>
      <c r="H83" s="196" t="s">
        <v>138</v>
      </c>
      <c r="I83" s="197" t="s">
        <v>139</v>
      </c>
      <c r="J83" s="196" t="s">
        <v>108</v>
      </c>
      <c r="K83" s="198" t="s">
        <v>140</v>
      </c>
      <c r="L83" s="199"/>
      <c r="M83" s="101" t="s">
        <v>141</v>
      </c>
      <c r="N83" s="102" t="s">
        <v>42</v>
      </c>
      <c r="O83" s="102" t="s">
        <v>142</v>
      </c>
      <c r="P83" s="102" t="s">
        <v>143</v>
      </c>
      <c r="Q83" s="102" t="s">
        <v>144</v>
      </c>
      <c r="R83" s="102" t="s">
        <v>145</v>
      </c>
      <c r="S83" s="102" t="s">
        <v>146</v>
      </c>
      <c r="T83" s="103" t="s">
        <v>147</v>
      </c>
    </row>
    <row r="84" s="1" customFormat="1" ht="29.28" customHeight="1">
      <c r="B84" s="45"/>
      <c r="C84" s="107" t="s">
        <v>109</v>
      </c>
      <c r="D84" s="73"/>
      <c r="E84" s="73"/>
      <c r="F84" s="73"/>
      <c r="G84" s="73"/>
      <c r="H84" s="73"/>
      <c r="I84" s="190"/>
      <c r="J84" s="200">
        <f>BK84</f>
        <v>0</v>
      </c>
      <c r="K84" s="73"/>
      <c r="L84" s="71"/>
      <c r="M84" s="104"/>
      <c r="N84" s="105"/>
      <c r="O84" s="105"/>
      <c r="P84" s="201">
        <f>P85+P119+P173</f>
        <v>0</v>
      </c>
      <c r="Q84" s="105"/>
      <c r="R84" s="201">
        <f>R85+R119+R173</f>
        <v>2.8919280000000001</v>
      </c>
      <c r="S84" s="105"/>
      <c r="T84" s="202">
        <f>T85+T119+T173</f>
        <v>0</v>
      </c>
      <c r="AT84" s="23" t="s">
        <v>71</v>
      </c>
      <c r="AU84" s="23" t="s">
        <v>110</v>
      </c>
      <c r="BK84" s="203">
        <f>BK85+BK119+BK173</f>
        <v>0</v>
      </c>
    </row>
    <row r="85" s="10" customFormat="1" ht="37.44" customHeight="1">
      <c r="B85" s="204"/>
      <c r="C85" s="205"/>
      <c r="D85" s="206" t="s">
        <v>71</v>
      </c>
      <c r="E85" s="207" t="s">
        <v>148</v>
      </c>
      <c r="F85" s="207" t="s">
        <v>149</v>
      </c>
      <c r="G85" s="205"/>
      <c r="H85" s="205"/>
      <c r="I85" s="208"/>
      <c r="J85" s="209">
        <f>BK85</f>
        <v>0</v>
      </c>
      <c r="K85" s="205"/>
      <c r="L85" s="210"/>
      <c r="M85" s="211"/>
      <c r="N85" s="212"/>
      <c r="O85" s="212"/>
      <c r="P85" s="213">
        <f>P86+P115+P117</f>
        <v>0</v>
      </c>
      <c r="Q85" s="212"/>
      <c r="R85" s="213">
        <f>R86+R115+R117</f>
        <v>2.8919280000000001</v>
      </c>
      <c r="S85" s="212"/>
      <c r="T85" s="214">
        <f>T86+T115+T117</f>
        <v>0</v>
      </c>
      <c r="AR85" s="215" t="s">
        <v>80</v>
      </c>
      <c r="AT85" s="216" t="s">
        <v>71</v>
      </c>
      <c r="AU85" s="216" t="s">
        <v>72</v>
      </c>
      <c r="AY85" s="215" t="s">
        <v>150</v>
      </c>
      <c r="BK85" s="217">
        <f>BK86+BK115+BK117</f>
        <v>0</v>
      </c>
    </row>
    <row r="86" s="10" customFormat="1" ht="19.92" customHeight="1">
      <c r="B86" s="204"/>
      <c r="C86" s="205"/>
      <c r="D86" s="206" t="s">
        <v>71</v>
      </c>
      <c r="E86" s="218" t="s">
        <v>80</v>
      </c>
      <c r="F86" s="218" t="s">
        <v>151</v>
      </c>
      <c r="G86" s="205"/>
      <c r="H86" s="205"/>
      <c r="I86" s="208"/>
      <c r="J86" s="219">
        <f>BK86</f>
        <v>0</v>
      </c>
      <c r="K86" s="205"/>
      <c r="L86" s="210"/>
      <c r="M86" s="211"/>
      <c r="N86" s="212"/>
      <c r="O86" s="212"/>
      <c r="P86" s="213">
        <f>SUM(P87:P114)</f>
        <v>0</v>
      </c>
      <c r="Q86" s="212"/>
      <c r="R86" s="213">
        <f>SUM(R87:R114)</f>
        <v>2.8919280000000001</v>
      </c>
      <c r="S86" s="212"/>
      <c r="T86" s="214">
        <f>SUM(T87:T114)</f>
        <v>0</v>
      </c>
      <c r="AR86" s="215" t="s">
        <v>80</v>
      </c>
      <c r="AT86" s="216" t="s">
        <v>71</v>
      </c>
      <c r="AU86" s="216" t="s">
        <v>80</v>
      </c>
      <c r="AY86" s="215" t="s">
        <v>150</v>
      </c>
      <c r="BK86" s="217">
        <f>SUM(BK87:BK114)</f>
        <v>0</v>
      </c>
    </row>
    <row r="87" s="1" customFormat="1" ht="25.5" customHeight="1">
      <c r="B87" s="45"/>
      <c r="C87" s="220" t="s">
        <v>80</v>
      </c>
      <c r="D87" s="220" t="s">
        <v>152</v>
      </c>
      <c r="E87" s="221" t="s">
        <v>1125</v>
      </c>
      <c r="F87" s="222" t="s">
        <v>1126</v>
      </c>
      <c r="G87" s="223" t="s">
        <v>170</v>
      </c>
      <c r="H87" s="224">
        <v>1.0600000000000001</v>
      </c>
      <c r="I87" s="225"/>
      <c r="J87" s="226">
        <f>ROUND(I87*H87,2)</f>
        <v>0</v>
      </c>
      <c r="K87" s="222" t="s">
        <v>156</v>
      </c>
      <c r="L87" s="71"/>
      <c r="M87" s="227" t="s">
        <v>21</v>
      </c>
      <c r="N87" s="228" t="s">
        <v>43</v>
      </c>
      <c r="O87" s="46"/>
      <c r="P87" s="229">
        <f>O87*H87</f>
        <v>0</v>
      </c>
      <c r="Q87" s="229">
        <v>0</v>
      </c>
      <c r="R87" s="229">
        <f>Q87*H87</f>
        <v>0</v>
      </c>
      <c r="S87" s="229">
        <v>0</v>
      </c>
      <c r="T87" s="230">
        <f>S87*H87</f>
        <v>0</v>
      </c>
      <c r="AR87" s="23" t="s">
        <v>157</v>
      </c>
      <c r="AT87" s="23" t="s">
        <v>152</v>
      </c>
      <c r="AU87" s="23" t="s">
        <v>82</v>
      </c>
      <c r="AY87" s="23" t="s">
        <v>150</v>
      </c>
      <c r="BE87" s="231">
        <f>IF(N87="základní",J87,0)</f>
        <v>0</v>
      </c>
      <c r="BF87" s="231">
        <f>IF(N87="snížená",J87,0)</f>
        <v>0</v>
      </c>
      <c r="BG87" s="231">
        <f>IF(N87="zákl. přenesená",J87,0)</f>
        <v>0</v>
      </c>
      <c r="BH87" s="231">
        <f>IF(N87="sníž. přenesená",J87,0)</f>
        <v>0</v>
      </c>
      <c r="BI87" s="231">
        <f>IF(N87="nulová",J87,0)</f>
        <v>0</v>
      </c>
      <c r="BJ87" s="23" t="s">
        <v>80</v>
      </c>
      <c r="BK87" s="231">
        <f>ROUND(I87*H87,2)</f>
        <v>0</v>
      </c>
      <c r="BL87" s="23" t="s">
        <v>157</v>
      </c>
      <c r="BM87" s="23" t="s">
        <v>1491</v>
      </c>
    </row>
    <row r="88" s="12" customFormat="1">
      <c r="B88" s="244"/>
      <c r="C88" s="245"/>
      <c r="D88" s="234" t="s">
        <v>159</v>
      </c>
      <c r="E88" s="246" t="s">
        <v>21</v>
      </c>
      <c r="F88" s="247" t="s">
        <v>1492</v>
      </c>
      <c r="G88" s="245"/>
      <c r="H88" s="246" t="s">
        <v>21</v>
      </c>
      <c r="I88" s="248"/>
      <c r="J88" s="245"/>
      <c r="K88" s="245"/>
      <c r="L88" s="249"/>
      <c r="M88" s="250"/>
      <c r="N88" s="251"/>
      <c r="O88" s="251"/>
      <c r="P88" s="251"/>
      <c r="Q88" s="251"/>
      <c r="R88" s="251"/>
      <c r="S88" s="251"/>
      <c r="T88" s="252"/>
      <c r="AT88" s="253" t="s">
        <v>159</v>
      </c>
      <c r="AU88" s="253" t="s">
        <v>82</v>
      </c>
      <c r="AV88" s="12" t="s">
        <v>80</v>
      </c>
      <c r="AW88" s="12" t="s">
        <v>35</v>
      </c>
      <c r="AX88" s="12" t="s">
        <v>72</v>
      </c>
      <c r="AY88" s="253" t="s">
        <v>150</v>
      </c>
    </row>
    <row r="89" s="12" customFormat="1">
      <c r="B89" s="244"/>
      <c r="C89" s="245"/>
      <c r="D89" s="234" t="s">
        <v>159</v>
      </c>
      <c r="E89" s="246" t="s">
        <v>21</v>
      </c>
      <c r="F89" s="247" t="s">
        <v>1129</v>
      </c>
      <c r="G89" s="245"/>
      <c r="H89" s="246" t="s">
        <v>21</v>
      </c>
      <c r="I89" s="248"/>
      <c r="J89" s="245"/>
      <c r="K89" s="245"/>
      <c r="L89" s="249"/>
      <c r="M89" s="250"/>
      <c r="N89" s="251"/>
      <c r="O89" s="251"/>
      <c r="P89" s="251"/>
      <c r="Q89" s="251"/>
      <c r="R89" s="251"/>
      <c r="S89" s="251"/>
      <c r="T89" s="252"/>
      <c r="AT89" s="253" t="s">
        <v>159</v>
      </c>
      <c r="AU89" s="253" t="s">
        <v>82</v>
      </c>
      <c r="AV89" s="12" t="s">
        <v>80</v>
      </c>
      <c r="AW89" s="12" t="s">
        <v>35</v>
      </c>
      <c r="AX89" s="12" t="s">
        <v>72</v>
      </c>
      <c r="AY89" s="253" t="s">
        <v>150</v>
      </c>
    </row>
    <row r="90" s="11" customFormat="1">
      <c r="B90" s="232"/>
      <c r="C90" s="233"/>
      <c r="D90" s="234" t="s">
        <v>159</v>
      </c>
      <c r="E90" s="235" t="s">
        <v>21</v>
      </c>
      <c r="F90" s="236" t="s">
        <v>1493</v>
      </c>
      <c r="G90" s="233"/>
      <c r="H90" s="237">
        <v>1.5600000000000001</v>
      </c>
      <c r="I90" s="238"/>
      <c r="J90" s="233"/>
      <c r="K90" s="233"/>
      <c r="L90" s="239"/>
      <c r="M90" s="240"/>
      <c r="N90" s="241"/>
      <c r="O90" s="241"/>
      <c r="P90" s="241"/>
      <c r="Q90" s="241"/>
      <c r="R90" s="241"/>
      <c r="S90" s="241"/>
      <c r="T90" s="242"/>
      <c r="AT90" s="243" t="s">
        <v>159</v>
      </c>
      <c r="AU90" s="243" t="s">
        <v>82</v>
      </c>
      <c r="AV90" s="11" t="s">
        <v>82</v>
      </c>
      <c r="AW90" s="11" t="s">
        <v>35</v>
      </c>
      <c r="AX90" s="11" t="s">
        <v>72</v>
      </c>
      <c r="AY90" s="243" t="s">
        <v>150</v>
      </c>
    </row>
    <row r="91" s="11" customFormat="1">
      <c r="B91" s="232"/>
      <c r="C91" s="233"/>
      <c r="D91" s="234" t="s">
        <v>159</v>
      </c>
      <c r="E91" s="235" t="s">
        <v>21</v>
      </c>
      <c r="F91" s="236" t="s">
        <v>1370</v>
      </c>
      <c r="G91" s="233"/>
      <c r="H91" s="237">
        <v>-0.5</v>
      </c>
      <c r="I91" s="238"/>
      <c r="J91" s="233"/>
      <c r="K91" s="233"/>
      <c r="L91" s="239"/>
      <c r="M91" s="240"/>
      <c r="N91" s="241"/>
      <c r="O91" s="241"/>
      <c r="P91" s="241"/>
      <c r="Q91" s="241"/>
      <c r="R91" s="241"/>
      <c r="S91" s="241"/>
      <c r="T91" s="242"/>
      <c r="AT91" s="243" t="s">
        <v>159</v>
      </c>
      <c r="AU91" s="243" t="s">
        <v>82</v>
      </c>
      <c r="AV91" s="11" t="s">
        <v>82</v>
      </c>
      <c r="AW91" s="11" t="s">
        <v>35</v>
      </c>
      <c r="AX91" s="11" t="s">
        <v>72</v>
      </c>
      <c r="AY91" s="243" t="s">
        <v>150</v>
      </c>
    </row>
    <row r="92" s="13" customFormat="1">
      <c r="B92" s="254"/>
      <c r="C92" s="255"/>
      <c r="D92" s="234" t="s">
        <v>159</v>
      </c>
      <c r="E92" s="256" t="s">
        <v>21</v>
      </c>
      <c r="F92" s="257" t="s">
        <v>180</v>
      </c>
      <c r="G92" s="255"/>
      <c r="H92" s="258">
        <v>1.0600000000000001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AT92" s="264" t="s">
        <v>159</v>
      </c>
      <c r="AU92" s="264" t="s">
        <v>82</v>
      </c>
      <c r="AV92" s="13" t="s">
        <v>164</v>
      </c>
      <c r="AW92" s="13" t="s">
        <v>35</v>
      </c>
      <c r="AX92" s="13" t="s">
        <v>80</v>
      </c>
      <c r="AY92" s="264" t="s">
        <v>150</v>
      </c>
    </row>
    <row r="93" s="1" customFormat="1" ht="38.25" customHeight="1">
      <c r="B93" s="45"/>
      <c r="C93" s="220" t="s">
        <v>82</v>
      </c>
      <c r="D93" s="220" t="s">
        <v>152</v>
      </c>
      <c r="E93" s="221" t="s">
        <v>191</v>
      </c>
      <c r="F93" s="222" t="s">
        <v>192</v>
      </c>
      <c r="G93" s="223" t="s">
        <v>170</v>
      </c>
      <c r="H93" s="224">
        <v>1.0600000000000001</v>
      </c>
      <c r="I93" s="225"/>
      <c r="J93" s="226">
        <f>ROUND(I93*H93,2)</f>
        <v>0</v>
      </c>
      <c r="K93" s="222" t="s">
        <v>156</v>
      </c>
      <c r="L93" s="71"/>
      <c r="M93" s="227" t="s">
        <v>21</v>
      </c>
      <c r="N93" s="228" t="s">
        <v>43</v>
      </c>
      <c r="O93" s="46"/>
      <c r="P93" s="229">
        <f>O93*H93</f>
        <v>0</v>
      </c>
      <c r="Q93" s="229">
        <v>0</v>
      </c>
      <c r="R93" s="229">
        <f>Q93*H93</f>
        <v>0</v>
      </c>
      <c r="S93" s="229">
        <v>0</v>
      </c>
      <c r="T93" s="230">
        <f>S93*H93</f>
        <v>0</v>
      </c>
      <c r="AR93" s="23" t="s">
        <v>157</v>
      </c>
      <c r="AT93" s="23" t="s">
        <v>152</v>
      </c>
      <c r="AU93" s="23" t="s">
        <v>82</v>
      </c>
      <c r="AY93" s="23" t="s">
        <v>150</v>
      </c>
      <c r="BE93" s="231">
        <f>IF(N93="základní",J93,0)</f>
        <v>0</v>
      </c>
      <c r="BF93" s="231">
        <f>IF(N93="snížená",J93,0)</f>
        <v>0</v>
      </c>
      <c r="BG93" s="231">
        <f>IF(N93="zákl. přenesená",J93,0)</f>
        <v>0</v>
      </c>
      <c r="BH93" s="231">
        <f>IF(N93="sníž. přenesená",J93,0)</f>
        <v>0</v>
      </c>
      <c r="BI93" s="231">
        <f>IF(N93="nulová",J93,0)</f>
        <v>0</v>
      </c>
      <c r="BJ93" s="23" t="s">
        <v>80</v>
      </c>
      <c r="BK93" s="231">
        <f>ROUND(I93*H93,2)</f>
        <v>0</v>
      </c>
      <c r="BL93" s="23" t="s">
        <v>157</v>
      </c>
      <c r="BM93" s="23" t="s">
        <v>1494</v>
      </c>
    </row>
    <row r="94" s="1" customFormat="1" ht="38.25" customHeight="1">
      <c r="B94" s="45"/>
      <c r="C94" s="220" t="s">
        <v>164</v>
      </c>
      <c r="D94" s="220" t="s">
        <v>152</v>
      </c>
      <c r="E94" s="221" t="s">
        <v>1134</v>
      </c>
      <c r="F94" s="222" t="s">
        <v>1135</v>
      </c>
      <c r="G94" s="223" t="s">
        <v>170</v>
      </c>
      <c r="H94" s="224">
        <v>0.5</v>
      </c>
      <c r="I94" s="225"/>
      <c r="J94" s="226">
        <f>ROUND(I94*H94,2)</f>
        <v>0</v>
      </c>
      <c r="K94" s="222" t="s">
        <v>156</v>
      </c>
      <c r="L94" s="71"/>
      <c r="M94" s="227" t="s">
        <v>21</v>
      </c>
      <c r="N94" s="228" t="s">
        <v>43</v>
      </c>
      <c r="O94" s="46"/>
      <c r="P94" s="229">
        <f>O94*H94</f>
        <v>0</v>
      </c>
      <c r="Q94" s="229">
        <v>0</v>
      </c>
      <c r="R94" s="229">
        <f>Q94*H94</f>
        <v>0</v>
      </c>
      <c r="S94" s="229">
        <v>0</v>
      </c>
      <c r="T94" s="230">
        <f>S94*H94</f>
        <v>0</v>
      </c>
      <c r="AR94" s="23" t="s">
        <v>157</v>
      </c>
      <c r="AT94" s="23" t="s">
        <v>152</v>
      </c>
      <c r="AU94" s="23" t="s">
        <v>82</v>
      </c>
      <c r="AY94" s="23" t="s">
        <v>150</v>
      </c>
      <c r="BE94" s="231">
        <f>IF(N94="základní",J94,0)</f>
        <v>0</v>
      </c>
      <c r="BF94" s="231">
        <f>IF(N94="snížená",J94,0)</f>
        <v>0</v>
      </c>
      <c r="BG94" s="231">
        <f>IF(N94="zákl. přenesená",J94,0)</f>
        <v>0</v>
      </c>
      <c r="BH94" s="231">
        <f>IF(N94="sníž. přenesená",J94,0)</f>
        <v>0</v>
      </c>
      <c r="BI94" s="231">
        <f>IF(N94="nulová",J94,0)</f>
        <v>0</v>
      </c>
      <c r="BJ94" s="23" t="s">
        <v>80</v>
      </c>
      <c r="BK94" s="231">
        <f>ROUND(I94*H94,2)</f>
        <v>0</v>
      </c>
      <c r="BL94" s="23" t="s">
        <v>157</v>
      </c>
      <c r="BM94" s="23" t="s">
        <v>1495</v>
      </c>
    </row>
    <row r="95" s="11" customFormat="1">
      <c r="B95" s="232"/>
      <c r="C95" s="233"/>
      <c r="D95" s="234" t="s">
        <v>159</v>
      </c>
      <c r="E95" s="235" t="s">
        <v>21</v>
      </c>
      <c r="F95" s="236" t="s">
        <v>1496</v>
      </c>
      <c r="G95" s="233"/>
      <c r="H95" s="237">
        <v>0.5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AT95" s="243" t="s">
        <v>159</v>
      </c>
      <c r="AU95" s="243" t="s">
        <v>82</v>
      </c>
      <c r="AV95" s="11" t="s">
        <v>82</v>
      </c>
      <c r="AW95" s="11" t="s">
        <v>35</v>
      </c>
      <c r="AX95" s="11" t="s">
        <v>80</v>
      </c>
      <c r="AY95" s="243" t="s">
        <v>150</v>
      </c>
    </row>
    <row r="96" s="1" customFormat="1" ht="38.25" customHeight="1">
      <c r="B96" s="45"/>
      <c r="C96" s="220" t="s">
        <v>157</v>
      </c>
      <c r="D96" s="220" t="s">
        <v>152</v>
      </c>
      <c r="E96" s="221" t="s">
        <v>1138</v>
      </c>
      <c r="F96" s="222" t="s">
        <v>1139</v>
      </c>
      <c r="G96" s="223" t="s">
        <v>170</v>
      </c>
      <c r="H96" s="224">
        <v>0.5</v>
      </c>
      <c r="I96" s="225"/>
      <c r="J96" s="226">
        <f>ROUND(I96*H96,2)</f>
        <v>0</v>
      </c>
      <c r="K96" s="222" t="s">
        <v>156</v>
      </c>
      <c r="L96" s="71"/>
      <c r="M96" s="227" t="s">
        <v>21</v>
      </c>
      <c r="N96" s="228" t="s">
        <v>43</v>
      </c>
      <c r="O96" s="46"/>
      <c r="P96" s="229">
        <f>O96*H96</f>
        <v>0</v>
      </c>
      <c r="Q96" s="229">
        <v>0</v>
      </c>
      <c r="R96" s="229">
        <f>Q96*H96</f>
        <v>0</v>
      </c>
      <c r="S96" s="229">
        <v>0</v>
      </c>
      <c r="T96" s="230">
        <f>S96*H96</f>
        <v>0</v>
      </c>
      <c r="AR96" s="23" t="s">
        <v>157</v>
      </c>
      <c r="AT96" s="23" t="s">
        <v>152</v>
      </c>
      <c r="AU96" s="23" t="s">
        <v>82</v>
      </c>
      <c r="AY96" s="23" t="s">
        <v>150</v>
      </c>
      <c r="BE96" s="231">
        <f>IF(N96="základní",J96,0)</f>
        <v>0</v>
      </c>
      <c r="BF96" s="231">
        <f>IF(N96="snížená",J96,0)</f>
        <v>0</v>
      </c>
      <c r="BG96" s="231">
        <f>IF(N96="zákl. přenesená",J96,0)</f>
        <v>0</v>
      </c>
      <c r="BH96" s="231">
        <f>IF(N96="sníž. přenesená",J96,0)</f>
        <v>0</v>
      </c>
      <c r="BI96" s="231">
        <f>IF(N96="nulová",J96,0)</f>
        <v>0</v>
      </c>
      <c r="BJ96" s="23" t="s">
        <v>80</v>
      </c>
      <c r="BK96" s="231">
        <f>ROUND(I96*H96,2)</f>
        <v>0</v>
      </c>
      <c r="BL96" s="23" t="s">
        <v>157</v>
      </c>
      <c r="BM96" s="23" t="s">
        <v>1497</v>
      </c>
    </row>
    <row r="97" s="1" customFormat="1" ht="38.25" customHeight="1">
      <c r="B97" s="45"/>
      <c r="C97" s="220" t="s">
        <v>173</v>
      </c>
      <c r="D97" s="220" t="s">
        <v>152</v>
      </c>
      <c r="E97" s="221" t="s">
        <v>1152</v>
      </c>
      <c r="F97" s="222" t="s">
        <v>1153</v>
      </c>
      <c r="G97" s="223" t="s">
        <v>170</v>
      </c>
      <c r="H97" s="224">
        <v>1.5600000000000001</v>
      </c>
      <c r="I97" s="225"/>
      <c r="J97" s="226">
        <f>ROUND(I97*H97,2)</f>
        <v>0</v>
      </c>
      <c r="K97" s="222" t="s">
        <v>156</v>
      </c>
      <c r="L97" s="71"/>
      <c r="M97" s="227" t="s">
        <v>21</v>
      </c>
      <c r="N97" s="228" t="s">
        <v>43</v>
      </c>
      <c r="O97" s="46"/>
      <c r="P97" s="229">
        <f>O97*H97</f>
        <v>0</v>
      </c>
      <c r="Q97" s="229">
        <v>0</v>
      </c>
      <c r="R97" s="229">
        <f>Q97*H97</f>
        <v>0</v>
      </c>
      <c r="S97" s="229">
        <v>0</v>
      </c>
      <c r="T97" s="230">
        <f>S97*H97</f>
        <v>0</v>
      </c>
      <c r="AR97" s="23" t="s">
        <v>157</v>
      </c>
      <c r="AT97" s="23" t="s">
        <v>152</v>
      </c>
      <c r="AU97" s="23" t="s">
        <v>82</v>
      </c>
      <c r="AY97" s="23" t="s">
        <v>150</v>
      </c>
      <c r="BE97" s="231">
        <f>IF(N97="základní",J97,0)</f>
        <v>0</v>
      </c>
      <c r="BF97" s="231">
        <f>IF(N97="snížená",J97,0)</f>
        <v>0</v>
      </c>
      <c r="BG97" s="231">
        <f>IF(N97="zákl. přenesená",J97,0)</f>
        <v>0</v>
      </c>
      <c r="BH97" s="231">
        <f>IF(N97="sníž. přenesená",J97,0)</f>
        <v>0</v>
      </c>
      <c r="BI97" s="231">
        <f>IF(N97="nulová",J97,0)</f>
        <v>0</v>
      </c>
      <c r="BJ97" s="23" t="s">
        <v>80</v>
      </c>
      <c r="BK97" s="231">
        <f>ROUND(I97*H97,2)</f>
        <v>0</v>
      </c>
      <c r="BL97" s="23" t="s">
        <v>157</v>
      </c>
      <c r="BM97" s="23" t="s">
        <v>1498</v>
      </c>
    </row>
    <row r="98" s="11" customFormat="1">
      <c r="B98" s="232"/>
      <c r="C98" s="233"/>
      <c r="D98" s="234" t="s">
        <v>159</v>
      </c>
      <c r="E98" s="235" t="s">
        <v>21</v>
      </c>
      <c r="F98" s="236" t="s">
        <v>1499</v>
      </c>
      <c r="G98" s="233"/>
      <c r="H98" s="237">
        <v>1.5600000000000001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AT98" s="243" t="s">
        <v>159</v>
      </c>
      <c r="AU98" s="243" t="s">
        <v>82</v>
      </c>
      <c r="AV98" s="11" t="s">
        <v>82</v>
      </c>
      <c r="AW98" s="11" t="s">
        <v>35</v>
      </c>
      <c r="AX98" s="11" t="s">
        <v>80</v>
      </c>
      <c r="AY98" s="243" t="s">
        <v>150</v>
      </c>
    </row>
    <row r="99" s="1" customFormat="1" ht="25.5" customHeight="1">
      <c r="B99" s="45"/>
      <c r="C99" s="220" t="s">
        <v>181</v>
      </c>
      <c r="D99" s="220" t="s">
        <v>152</v>
      </c>
      <c r="E99" s="221" t="s">
        <v>1156</v>
      </c>
      <c r="F99" s="222" t="s">
        <v>1157</v>
      </c>
      <c r="G99" s="223" t="s">
        <v>170</v>
      </c>
      <c r="H99" s="224">
        <v>0.5</v>
      </c>
      <c r="I99" s="225"/>
      <c r="J99" s="226">
        <f>ROUND(I99*H99,2)</f>
        <v>0</v>
      </c>
      <c r="K99" s="222" t="s">
        <v>156</v>
      </c>
      <c r="L99" s="71"/>
      <c r="M99" s="227" t="s">
        <v>21</v>
      </c>
      <c r="N99" s="228" t="s">
        <v>43</v>
      </c>
      <c r="O99" s="46"/>
      <c r="P99" s="229">
        <f>O99*H99</f>
        <v>0</v>
      </c>
      <c r="Q99" s="229">
        <v>0</v>
      </c>
      <c r="R99" s="229">
        <f>Q99*H99</f>
        <v>0</v>
      </c>
      <c r="S99" s="229">
        <v>0</v>
      </c>
      <c r="T99" s="230">
        <f>S99*H99</f>
        <v>0</v>
      </c>
      <c r="AR99" s="23" t="s">
        <v>157</v>
      </c>
      <c r="AT99" s="23" t="s">
        <v>152</v>
      </c>
      <c r="AU99" s="23" t="s">
        <v>82</v>
      </c>
      <c r="AY99" s="23" t="s">
        <v>150</v>
      </c>
      <c r="BE99" s="231">
        <f>IF(N99="základní",J99,0)</f>
        <v>0</v>
      </c>
      <c r="BF99" s="231">
        <f>IF(N99="snížená",J99,0)</f>
        <v>0</v>
      </c>
      <c r="BG99" s="231">
        <f>IF(N99="zákl. přenesená",J99,0)</f>
        <v>0</v>
      </c>
      <c r="BH99" s="231">
        <f>IF(N99="sníž. přenesená",J99,0)</f>
        <v>0</v>
      </c>
      <c r="BI99" s="231">
        <f>IF(N99="nulová",J99,0)</f>
        <v>0</v>
      </c>
      <c r="BJ99" s="23" t="s">
        <v>80</v>
      </c>
      <c r="BK99" s="231">
        <f>ROUND(I99*H99,2)</f>
        <v>0</v>
      </c>
      <c r="BL99" s="23" t="s">
        <v>157</v>
      </c>
      <c r="BM99" s="23" t="s">
        <v>1500</v>
      </c>
    </row>
    <row r="100" s="11" customFormat="1">
      <c r="B100" s="232"/>
      <c r="C100" s="233"/>
      <c r="D100" s="234" t="s">
        <v>159</v>
      </c>
      <c r="E100" s="235" t="s">
        <v>21</v>
      </c>
      <c r="F100" s="236" t="s">
        <v>1501</v>
      </c>
      <c r="G100" s="233"/>
      <c r="H100" s="237">
        <v>0.5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AT100" s="243" t="s">
        <v>159</v>
      </c>
      <c r="AU100" s="243" t="s">
        <v>82</v>
      </c>
      <c r="AV100" s="11" t="s">
        <v>82</v>
      </c>
      <c r="AW100" s="11" t="s">
        <v>35</v>
      </c>
      <c r="AX100" s="11" t="s">
        <v>80</v>
      </c>
      <c r="AY100" s="243" t="s">
        <v>150</v>
      </c>
    </row>
    <row r="101" s="1" customFormat="1" ht="16.5" customHeight="1">
      <c r="B101" s="45"/>
      <c r="C101" s="220" t="s">
        <v>185</v>
      </c>
      <c r="D101" s="220" t="s">
        <v>152</v>
      </c>
      <c r="E101" s="221" t="s">
        <v>219</v>
      </c>
      <c r="F101" s="222" t="s">
        <v>220</v>
      </c>
      <c r="G101" s="223" t="s">
        <v>170</v>
      </c>
      <c r="H101" s="224">
        <v>1.5600000000000001</v>
      </c>
      <c r="I101" s="225"/>
      <c r="J101" s="226">
        <f>ROUND(I101*H101,2)</f>
        <v>0</v>
      </c>
      <c r="K101" s="222" t="s">
        <v>21</v>
      </c>
      <c r="L101" s="71"/>
      <c r="M101" s="227" t="s">
        <v>21</v>
      </c>
      <c r="N101" s="228" t="s">
        <v>43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157</v>
      </c>
      <c r="AT101" s="23" t="s">
        <v>152</v>
      </c>
      <c r="AU101" s="23" t="s">
        <v>82</v>
      </c>
      <c r="AY101" s="23" t="s">
        <v>150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80</v>
      </c>
      <c r="BK101" s="231">
        <f>ROUND(I101*H101,2)</f>
        <v>0</v>
      </c>
      <c r="BL101" s="23" t="s">
        <v>157</v>
      </c>
      <c r="BM101" s="23" t="s">
        <v>1502</v>
      </c>
    </row>
    <row r="102" s="1" customFormat="1" ht="25.5" customHeight="1">
      <c r="B102" s="45"/>
      <c r="C102" s="220" t="s">
        <v>190</v>
      </c>
      <c r="D102" s="220" t="s">
        <v>152</v>
      </c>
      <c r="E102" s="221" t="s">
        <v>222</v>
      </c>
      <c r="F102" s="222" t="s">
        <v>223</v>
      </c>
      <c r="G102" s="223" t="s">
        <v>224</v>
      </c>
      <c r="H102" s="224">
        <v>3.1200000000000001</v>
      </c>
      <c r="I102" s="225"/>
      <c r="J102" s="226">
        <f>ROUND(I102*H102,2)</f>
        <v>0</v>
      </c>
      <c r="K102" s="222" t="s">
        <v>156</v>
      </c>
      <c r="L102" s="71"/>
      <c r="M102" s="227" t="s">
        <v>21</v>
      </c>
      <c r="N102" s="228" t="s">
        <v>43</v>
      </c>
      <c r="O102" s="46"/>
      <c r="P102" s="229">
        <f>O102*H102</f>
        <v>0</v>
      </c>
      <c r="Q102" s="229">
        <v>0</v>
      </c>
      <c r="R102" s="229">
        <f>Q102*H102</f>
        <v>0</v>
      </c>
      <c r="S102" s="229">
        <v>0</v>
      </c>
      <c r="T102" s="230">
        <f>S102*H102</f>
        <v>0</v>
      </c>
      <c r="AR102" s="23" t="s">
        <v>157</v>
      </c>
      <c r="AT102" s="23" t="s">
        <v>152</v>
      </c>
      <c r="AU102" s="23" t="s">
        <v>82</v>
      </c>
      <c r="AY102" s="23" t="s">
        <v>150</v>
      </c>
      <c r="BE102" s="231">
        <f>IF(N102="základní",J102,0)</f>
        <v>0</v>
      </c>
      <c r="BF102" s="231">
        <f>IF(N102="snížená",J102,0)</f>
        <v>0</v>
      </c>
      <c r="BG102" s="231">
        <f>IF(N102="zákl. přenesená",J102,0)</f>
        <v>0</v>
      </c>
      <c r="BH102" s="231">
        <f>IF(N102="sníž. přenesená",J102,0)</f>
        <v>0</v>
      </c>
      <c r="BI102" s="231">
        <f>IF(N102="nulová",J102,0)</f>
        <v>0</v>
      </c>
      <c r="BJ102" s="23" t="s">
        <v>80</v>
      </c>
      <c r="BK102" s="231">
        <f>ROUND(I102*H102,2)</f>
        <v>0</v>
      </c>
      <c r="BL102" s="23" t="s">
        <v>157</v>
      </c>
      <c r="BM102" s="23" t="s">
        <v>1503</v>
      </c>
    </row>
    <row r="103" s="11" customFormat="1">
      <c r="B103" s="232"/>
      <c r="C103" s="233"/>
      <c r="D103" s="234" t="s">
        <v>159</v>
      </c>
      <c r="E103" s="235" t="s">
        <v>21</v>
      </c>
      <c r="F103" s="236" t="s">
        <v>1504</v>
      </c>
      <c r="G103" s="233"/>
      <c r="H103" s="237">
        <v>3.1200000000000001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AT103" s="243" t="s">
        <v>159</v>
      </c>
      <c r="AU103" s="243" t="s">
        <v>82</v>
      </c>
      <c r="AV103" s="11" t="s">
        <v>82</v>
      </c>
      <c r="AW103" s="11" t="s">
        <v>35</v>
      </c>
      <c r="AX103" s="11" t="s">
        <v>80</v>
      </c>
      <c r="AY103" s="243" t="s">
        <v>150</v>
      </c>
    </row>
    <row r="104" s="1" customFormat="1" ht="25.5" customHeight="1">
      <c r="B104" s="45"/>
      <c r="C104" s="220" t="s">
        <v>194</v>
      </c>
      <c r="D104" s="220" t="s">
        <v>152</v>
      </c>
      <c r="E104" s="221" t="s">
        <v>1163</v>
      </c>
      <c r="F104" s="222" t="s">
        <v>1164</v>
      </c>
      <c r="G104" s="223" t="s">
        <v>170</v>
      </c>
      <c r="H104" s="224">
        <v>1.04</v>
      </c>
      <c r="I104" s="225"/>
      <c r="J104" s="226">
        <f>ROUND(I104*H104,2)</f>
        <v>0</v>
      </c>
      <c r="K104" s="222" t="s">
        <v>156</v>
      </c>
      <c r="L104" s="71"/>
      <c r="M104" s="227" t="s">
        <v>21</v>
      </c>
      <c r="N104" s="228" t="s">
        <v>43</v>
      </c>
      <c r="O104" s="46"/>
      <c r="P104" s="229">
        <f>O104*H104</f>
        <v>0</v>
      </c>
      <c r="Q104" s="229">
        <v>0</v>
      </c>
      <c r="R104" s="229">
        <f>Q104*H104</f>
        <v>0</v>
      </c>
      <c r="S104" s="229">
        <v>0</v>
      </c>
      <c r="T104" s="230">
        <f>S104*H104</f>
        <v>0</v>
      </c>
      <c r="AR104" s="23" t="s">
        <v>157</v>
      </c>
      <c r="AT104" s="23" t="s">
        <v>152</v>
      </c>
      <c r="AU104" s="23" t="s">
        <v>82</v>
      </c>
      <c r="AY104" s="23" t="s">
        <v>150</v>
      </c>
      <c r="BE104" s="231">
        <f>IF(N104="základní",J104,0)</f>
        <v>0</v>
      </c>
      <c r="BF104" s="231">
        <f>IF(N104="snížená",J104,0)</f>
        <v>0</v>
      </c>
      <c r="BG104" s="231">
        <f>IF(N104="zákl. přenesená",J104,0)</f>
        <v>0</v>
      </c>
      <c r="BH104" s="231">
        <f>IF(N104="sníž. přenesená",J104,0)</f>
        <v>0</v>
      </c>
      <c r="BI104" s="231">
        <f>IF(N104="nulová",J104,0)</f>
        <v>0</v>
      </c>
      <c r="BJ104" s="23" t="s">
        <v>80</v>
      </c>
      <c r="BK104" s="231">
        <f>ROUND(I104*H104,2)</f>
        <v>0</v>
      </c>
      <c r="BL104" s="23" t="s">
        <v>157</v>
      </c>
      <c r="BM104" s="23" t="s">
        <v>1505</v>
      </c>
    </row>
    <row r="105" s="12" customFormat="1">
      <c r="B105" s="244"/>
      <c r="C105" s="245"/>
      <c r="D105" s="234" t="s">
        <v>159</v>
      </c>
      <c r="E105" s="246" t="s">
        <v>21</v>
      </c>
      <c r="F105" s="247" t="s">
        <v>1492</v>
      </c>
      <c r="G105" s="245"/>
      <c r="H105" s="246" t="s">
        <v>21</v>
      </c>
      <c r="I105" s="248"/>
      <c r="J105" s="245"/>
      <c r="K105" s="245"/>
      <c r="L105" s="249"/>
      <c r="M105" s="250"/>
      <c r="N105" s="251"/>
      <c r="O105" s="251"/>
      <c r="P105" s="251"/>
      <c r="Q105" s="251"/>
      <c r="R105" s="251"/>
      <c r="S105" s="251"/>
      <c r="T105" s="252"/>
      <c r="AT105" s="253" t="s">
        <v>159</v>
      </c>
      <c r="AU105" s="253" t="s">
        <v>82</v>
      </c>
      <c r="AV105" s="12" t="s">
        <v>80</v>
      </c>
      <c r="AW105" s="12" t="s">
        <v>35</v>
      </c>
      <c r="AX105" s="12" t="s">
        <v>72</v>
      </c>
      <c r="AY105" s="253" t="s">
        <v>150</v>
      </c>
    </row>
    <row r="106" s="12" customFormat="1">
      <c r="B106" s="244"/>
      <c r="C106" s="245"/>
      <c r="D106" s="234" t="s">
        <v>159</v>
      </c>
      <c r="E106" s="246" t="s">
        <v>21</v>
      </c>
      <c r="F106" s="247" t="s">
        <v>1129</v>
      </c>
      <c r="G106" s="245"/>
      <c r="H106" s="246" t="s">
        <v>21</v>
      </c>
      <c r="I106" s="248"/>
      <c r="J106" s="245"/>
      <c r="K106" s="245"/>
      <c r="L106" s="249"/>
      <c r="M106" s="250"/>
      <c r="N106" s="251"/>
      <c r="O106" s="251"/>
      <c r="P106" s="251"/>
      <c r="Q106" s="251"/>
      <c r="R106" s="251"/>
      <c r="S106" s="251"/>
      <c r="T106" s="252"/>
      <c r="AT106" s="253" t="s">
        <v>159</v>
      </c>
      <c r="AU106" s="253" t="s">
        <v>82</v>
      </c>
      <c r="AV106" s="12" t="s">
        <v>80</v>
      </c>
      <c r="AW106" s="12" t="s">
        <v>35</v>
      </c>
      <c r="AX106" s="12" t="s">
        <v>72</v>
      </c>
      <c r="AY106" s="253" t="s">
        <v>150</v>
      </c>
    </row>
    <row r="107" s="11" customFormat="1">
      <c r="B107" s="232"/>
      <c r="C107" s="233"/>
      <c r="D107" s="234" t="s">
        <v>159</v>
      </c>
      <c r="E107" s="235" t="s">
        <v>21</v>
      </c>
      <c r="F107" s="236" t="s">
        <v>1506</v>
      </c>
      <c r="G107" s="233"/>
      <c r="H107" s="237">
        <v>1.04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AT107" s="243" t="s">
        <v>159</v>
      </c>
      <c r="AU107" s="243" t="s">
        <v>82</v>
      </c>
      <c r="AV107" s="11" t="s">
        <v>82</v>
      </c>
      <c r="AW107" s="11" t="s">
        <v>35</v>
      </c>
      <c r="AX107" s="11" t="s">
        <v>72</v>
      </c>
      <c r="AY107" s="243" t="s">
        <v>150</v>
      </c>
    </row>
    <row r="108" s="13" customFormat="1">
      <c r="B108" s="254"/>
      <c r="C108" s="255"/>
      <c r="D108" s="234" t="s">
        <v>159</v>
      </c>
      <c r="E108" s="256" t="s">
        <v>21</v>
      </c>
      <c r="F108" s="257" t="s">
        <v>180</v>
      </c>
      <c r="G108" s="255"/>
      <c r="H108" s="258">
        <v>1.04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AT108" s="264" t="s">
        <v>159</v>
      </c>
      <c r="AU108" s="264" t="s">
        <v>82</v>
      </c>
      <c r="AV108" s="13" t="s">
        <v>164</v>
      </c>
      <c r="AW108" s="13" t="s">
        <v>35</v>
      </c>
      <c r="AX108" s="13" t="s">
        <v>80</v>
      </c>
      <c r="AY108" s="264" t="s">
        <v>150</v>
      </c>
    </row>
    <row r="109" s="1" customFormat="1" ht="16.5" customHeight="1">
      <c r="B109" s="45"/>
      <c r="C109" s="265" t="s">
        <v>199</v>
      </c>
      <c r="D109" s="265" t="s">
        <v>240</v>
      </c>
      <c r="E109" s="266" t="s">
        <v>1168</v>
      </c>
      <c r="F109" s="267" t="s">
        <v>1169</v>
      </c>
      <c r="G109" s="268" t="s">
        <v>224</v>
      </c>
      <c r="H109" s="269">
        <v>2.0800000000000001</v>
      </c>
      <c r="I109" s="270"/>
      <c r="J109" s="271">
        <f>ROUND(I109*H109,2)</f>
        <v>0</v>
      </c>
      <c r="K109" s="267" t="s">
        <v>156</v>
      </c>
      <c r="L109" s="272"/>
      <c r="M109" s="273" t="s">
        <v>21</v>
      </c>
      <c r="N109" s="274" t="s">
        <v>43</v>
      </c>
      <c r="O109" s="46"/>
      <c r="P109" s="229">
        <f>O109*H109</f>
        <v>0</v>
      </c>
      <c r="Q109" s="229">
        <v>1</v>
      </c>
      <c r="R109" s="229">
        <f>Q109*H109</f>
        <v>2.0800000000000001</v>
      </c>
      <c r="S109" s="229">
        <v>0</v>
      </c>
      <c r="T109" s="230">
        <f>S109*H109</f>
        <v>0</v>
      </c>
      <c r="AR109" s="23" t="s">
        <v>190</v>
      </c>
      <c r="AT109" s="23" t="s">
        <v>240</v>
      </c>
      <c r="AU109" s="23" t="s">
        <v>82</v>
      </c>
      <c r="AY109" s="23" t="s">
        <v>150</v>
      </c>
      <c r="BE109" s="231">
        <f>IF(N109="základní",J109,0)</f>
        <v>0</v>
      </c>
      <c r="BF109" s="231">
        <f>IF(N109="snížená",J109,0)</f>
        <v>0</v>
      </c>
      <c r="BG109" s="231">
        <f>IF(N109="zákl. přenesená",J109,0)</f>
        <v>0</v>
      </c>
      <c r="BH109" s="231">
        <f>IF(N109="sníž. přenesená",J109,0)</f>
        <v>0</v>
      </c>
      <c r="BI109" s="231">
        <f>IF(N109="nulová",J109,0)</f>
        <v>0</v>
      </c>
      <c r="BJ109" s="23" t="s">
        <v>80</v>
      </c>
      <c r="BK109" s="231">
        <f>ROUND(I109*H109,2)</f>
        <v>0</v>
      </c>
      <c r="BL109" s="23" t="s">
        <v>157</v>
      </c>
      <c r="BM109" s="23" t="s">
        <v>1507</v>
      </c>
    </row>
    <row r="110" s="11" customFormat="1">
      <c r="B110" s="232"/>
      <c r="C110" s="233"/>
      <c r="D110" s="234" t="s">
        <v>159</v>
      </c>
      <c r="E110" s="235" t="s">
        <v>21</v>
      </c>
      <c r="F110" s="236" t="s">
        <v>1508</v>
      </c>
      <c r="G110" s="233"/>
      <c r="H110" s="237">
        <v>2.0800000000000001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AT110" s="243" t="s">
        <v>159</v>
      </c>
      <c r="AU110" s="243" t="s">
        <v>82</v>
      </c>
      <c r="AV110" s="11" t="s">
        <v>82</v>
      </c>
      <c r="AW110" s="11" t="s">
        <v>35</v>
      </c>
      <c r="AX110" s="11" t="s">
        <v>80</v>
      </c>
      <c r="AY110" s="243" t="s">
        <v>150</v>
      </c>
    </row>
    <row r="111" s="1" customFormat="1" ht="38.25" customHeight="1">
      <c r="B111" s="45"/>
      <c r="C111" s="220" t="s">
        <v>203</v>
      </c>
      <c r="D111" s="220" t="s">
        <v>152</v>
      </c>
      <c r="E111" s="221" t="s">
        <v>235</v>
      </c>
      <c r="F111" s="222" t="s">
        <v>236</v>
      </c>
      <c r="G111" s="223" t="s">
        <v>170</v>
      </c>
      <c r="H111" s="224">
        <v>0.5</v>
      </c>
      <c r="I111" s="225"/>
      <c r="J111" s="226">
        <f>ROUND(I111*H111,2)</f>
        <v>0</v>
      </c>
      <c r="K111" s="222" t="s">
        <v>156</v>
      </c>
      <c r="L111" s="71"/>
      <c r="M111" s="227" t="s">
        <v>21</v>
      </c>
      <c r="N111" s="228" t="s">
        <v>43</v>
      </c>
      <c r="O111" s="4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AR111" s="23" t="s">
        <v>157</v>
      </c>
      <c r="AT111" s="23" t="s">
        <v>152</v>
      </c>
      <c r="AU111" s="23" t="s">
        <v>82</v>
      </c>
      <c r="AY111" s="23" t="s">
        <v>150</v>
      </c>
      <c r="BE111" s="231">
        <f>IF(N111="základní",J111,0)</f>
        <v>0</v>
      </c>
      <c r="BF111" s="231">
        <f>IF(N111="snížená",J111,0)</f>
        <v>0</v>
      </c>
      <c r="BG111" s="231">
        <f>IF(N111="zákl. přenesená",J111,0)</f>
        <v>0</v>
      </c>
      <c r="BH111" s="231">
        <f>IF(N111="sníž. přenesená",J111,0)</f>
        <v>0</v>
      </c>
      <c r="BI111" s="231">
        <f>IF(N111="nulová",J111,0)</f>
        <v>0</v>
      </c>
      <c r="BJ111" s="23" t="s">
        <v>80</v>
      </c>
      <c r="BK111" s="231">
        <f>ROUND(I111*H111,2)</f>
        <v>0</v>
      </c>
      <c r="BL111" s="23" t="s">
        <v>157</v>
      </c>
      <c r="BM111" s="23" t="s">
        <v>1509</v>
      </c>
    </row>
    <row r="112" s="11" customFormat="1">
      <c r="B112" s="232"/>
      <c r="C112" s="233"/>
      <c r="D112" s="234" t="s">
        <v>159</v>
      </c>
      <c r="E112" s="235" t="s">
        <v>21</v>
      </c>
      <c r="F112" s="236" t="s">
        <v>1173</v>
      </c>
      <c r="G112" s="233"/>
      <c r="H112" s="237">
        <v>0.5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AT112" s="243" t="s">
        <v>159</v>
      </c>
      <c r="AU112" s="243" t="s">
        <v>82</v>
      </c>
      <c r="AV112" s="11" t="s">
        <v>82</v>
      </c>
      <c r="AW112" s="11" t="s">
        <v>35</v>
      </c>
      <c r="AX112" s="11" t="s">
        <v>80</v>
      </c>
      <c r="AY112" s="243" t="s">
        <v>150</v>
      </c>
    </row>
    <row r="113" s="1" customFormat="1" ht="38.25" customHeight="1">
      <c r="B113" s="45"/>
      <c r="C113" s="220" t="s">
        <v>209</v>
      </c>
      <c r="D113" s="220" t="s">
        <v>152</v>
      </c>
      <c r="E113" s="221" t="s">
        <v>1510</v>
      </c>
      <c r="F113" s="222" t="s">
        <v>1511</v>
      </c>
      <c r="G113" s="223" t="s">
        <v>259</v>
      </c>
      <c r="H113" s="224">
        <v>5.2000000000000002</v>
      </c>
      <c r="I113" s="225"/>
      <c r="J113" s="226">
        <f>ROUND(I113*H113,2)</f>
        <v>0</v>
      </c>
      <c r="K113" s="222" t="s">
        <v>156</v>
      </c>
      <c r="L113" s="71"/>
      <c r="M113" s="227" t="s">
        <v>21</v>
      </c>
      <c r="N113" s="228" t="s">
        <v>43</v>
      </c>
      <c r="O113" s="46"/>
      <c r="P113" s="229">
        <f>O113*H113</f>
        <v>0</v>
      </c>
      <c r="Q113" s="229">
        <v>0.15614</v>
      </c>
      <c r="R113" s="229">
        <f>Q113*H113</f>
        <v>0.81192799999999998</v>
      </c>
      <c r="S113" s="229">
        <v>0</v>
      </c>
      <c r="T113" s="230">
        <f>S113*H113</f>
        <v>0</v>
      </c>
      <c r="AR113" s="23" t="s">
        <v>499</v>
      </c>
      <c r="AT113" s="23" t="s">
        <v>152</v>
      </c>
      <c r="AU113" s="23" t="s">
        <v>82</v>
      </c>
      <c r="AY113" s="23" t="s">
        <v>150</v>
      </c>
      <c r="BE113" s="231">
        <f>IF(N113="základní",J113,0)</f>
        <v>0</v>
      </c>
      <c r="BF113" s="231">
        <f>IF(N113="snížená",J113,0)</f>
        <v>0</v>
      </c>
      <c r="BG113" s="231">
        <f>IF(N113="zákl. přenesená",J113,0)</f>
        <v>0</v>
      </c>
      <c r="BH113" s="231">
        <f>IF(N113="sníž. přenesená",J113,0)</f>
        <v>0</v>
      </c>
      <c r="BI113" s="231">
        <f>IF(N113="nulová",J113,0)</f>
        <v>0</v>
      </c>
      <c r="BJ113" s="23" t="s">
        <v>80</v>
      </c>
      <c r="BK113" s="231">
        <f>ROUND(I113*H113,2)</f>
        <v>0</v>
      </c>
      <c r="BL113" s="23" t="s">
        <v>499</v>
      </c>
      <c r="BM113" s="23" t="s">
        <v>1512</v>
      </c>
    </row>
    <row r="114" s="11" customFormat="1">
      <c r="B114" s="232"/>
      <c r="C114" s="233"/>
      <c r="D114" s="234" t="s">
        <v>159</v>
      </c>
      <c r="E114" s="235" t="s">
        <v>21</v>
      </c>
      <c r="F114" s="236" t="s">
        <v>1513</v>
      </c>
      <c r="G114" s="233"/>
      <c r="H114" s="237">
        <v>5.2000000000000002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AT114" s="243" t="s">
        <v>159</v>
      </c>
      <c r="AU114" s="243" t="s">
        <v>82</v>
      </c>
      <c r="AV114" s="11" t="s">
        <v>82</v>
      </c>
      <c r="AW114" s="11" t="s">
        <v>35</v>
      </c>
      <c r="AX114" s="11" t="s">
        <v>80</v>
      </c>
      <c r="AY114" s="243" t="s">
        <v>150</v>
      </c>
    </row>
    <row r="115" s="10" customFormat="1" ht="29.88" customHeight="1">
      <c r="B115" s="204"/>
      <c r="C115" s="205"/>
      <c r="D115" s="206" t="s">
        <v>71</v>
      </c>
      <c r="E115" s="218" t="s">
        <v>194</v>
      </c>
      <c r="F115" s="218" t="s">
        <v>621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0</v>
      </c>
      <c r="S115" s="212"/>
      <c r="T115" s="214">
        <f>T116</f>
        <v>0</v>
      </c>
      <c r="AR115" s="215" t="s">
        <v>80</v>
      </c>
      <c r="AT115" s="216" t="s">
        <v>71</v>
      </c>
      <c r="AU115" s="216" t="s">
        <v>80</v>
      </c>
      <c r="AY115" s="215" t="s">
        <v>150</v>
      </c>
      <c r="BK115" s="217">
        <f>BK116</f>
        <v>0</v>
      </c>
    </row>
    <row r="116" s="1" customFormat="1" ht="16.5" customHeight="1">
      <c r="B116" s="45"/>
      <c r="C116" s="220" t="s">
        <v>214</v>
      </c>
      <c r="D116" s="220" t="s">
        <v>152</v>
      </c>
      <c r="E116" s="221" t="s">
        <v>1205</v>
      </c>
      <c r="F116" s="222" t="s">
        <v>1206</v>
      </c>
      <c r="G116" s="223" t="s">
        <v>254</v>
      </c>
      <c r="H116" s="224">
        <v>2</v>
      </c>
      <c r="I116" s="225"/>
      <c r="J116" s="226">
        <f>ROUND(I116*H116,2)</f>
        <v>0</v>
      </c>
      <c r="K116" s="222" t="s">
        <v>225</v>
      </c>
      <c r="L116" s="71"/>
      <c r="M116" s="227" t="s">
        <v>21</v>
      </c>
      <c r="N116" s="228" t="s">
        <v>43</v>
      </c>
      <c r="O116" s="4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AR116" s="23" t="s">
        <v>157</v>
      </c>
      <c r="AT116" s="23" t="s">
        <v>152</v>
      </c>
      <c r="AU116" s="23" t="s">
        <v>82</v>
      </c>
      <c r="AY116" s="23" t="s">
        <v>150</v>
      </c>
      <c r="BE116" s="231">
        <f>IF(N116="základní",J116,0)</f>
        <v>0</v>
      </c>
      <c r="BF116" s="231">
        <f>IF(N116="snížená",J116,0)</f>
        <v>0</v>
      </c>
      <c r="BG116" s="231">
        <f>IF(N116="zákl. přenesená",J116,0)</f>
        <v>0</v>
      </c>
      <c r="BH116" s="231">
        <f>IF(N116="sníž. přenesená",J116,0)</f>
        <v>0</v>
      </c>
      <c r="BI116" s="231">
        <f>IF(N116="nulová",J116,0)</f>
        <v>0</v>
      </c>
      <c r="BJ116" s="23" t="s">
        <v>80</v>
      </c>
      <c r="BK116" s="231">
        <f>ROUND(I116*H116,2)</f>
        <v>0</v>
      </c>
      <c r="BL116" s="23" t="s">
        <v>157</v>
      </c>
      <c r="BM116" s="23" t="s">
        <v>1514</v>
      </c>
    </row>
    <row r="117" s="10" customFormat="1" ht="29.88" customHeight="1">
      <c r="B117" s="204"/>
      <c r="C117" s="205"/>
      <c r="D117" s="206" t="s">
        <v>71</v>
      </c>
      <c r="E117" s="218" t="s">
        <v>722</v>
      </c>
      <c r="F117" s="218" t="s">
        <v>723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P118</f>
        <v>0</v>
      </c>
      <c r="Q117" s="212"/>
      <c r="R117" s="213">
        <f>R118</f>
        <v>0</v>
      </c>
      <c r="S117" s="212"/>
      <c r="T117" s="214">
        <f>T118</f>
        <v>0</v>
      </c>
      <c r="AR117" s="215" t="s">
        <v>80</v>
      </c>
      <c r="AT117" s="216" t="s">
        <v>71</v>
      </c>
      <c r="AU117" s="216" t="s">
        <v>80</v>
      </c>
      <c r="AY117" s="215" t="s">
        <v>150</v>
      </c>
      <c r="BK117" s="217">
        <f>BK118</f>
        <v>0</v>
      </c>
    </row>
    <row r="118" s="1" customFormat="1" ht="38.25" customHeight="1">
      <c r="B118" s="45"/>
      <c r="C118" s="220" t="s">
        <v>218</v>
      </c>
      <c r="D118" s="220" t="s">
        <v>152</v>
      </c>
      <c r="E118" s="221" t="s">
        <v>1208</v>
      </c>
      <c r="F118" s="222" t="s">
        <v>1209</v>
      </c>
      <c r="G118" s="223" t="s">
        <v>224</v>
      </c>
      <c r="H118" s="224">
        <v>2.0800000000000001</v>
      </c>
      <c r="I118" s="225"/>
      <c r="J118" s="226">
        <f>ROUND(I118*H118,2)</f>
        <v>0</v>
      </c>
      <c r="K118" s="222" t="s">
        <v>156</v>
      </c>
      <c r="L118" s="71"/>
      <c r="M118" s="227" t="s">
        <v>21</v>
      </c>
      <c r="N118" s="228" t="s">
        <v>43</v>
      </c>
      <c r="O118" s="46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AR118" s="23" t="s">
        <v>157</v>
      </c>
      <c r="AT118" s="23" t="s">
        <v>152</v>
      </c>
      <c r="AU118" s="23" t="s">
        <v>82</v>
      </c>
      <c r="AY118" s="23" t="s">
        <v>150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23" t="s">
        <v>80</v>
      </c>
      <c r="BK118" s="231">
        <f>ROUND(I118*H118,2)</f>
        <v>0</v>
      </c>
      <c r="BL118" s="23" t="s">
        <v>157</v>
      </c>
      <c r="BM118" s="23" t="s">
        <v>1515</v>
      </c>
    </row>
    <row r="119" s="10" customFormat="1" ht="37.44" customHeight="1">
      <c r="B119" s="204"/>
      <c r="C119" s="205"/>
      <c r="D119" s="206" t="s">
        <v>71</v>
      </c>
      <c r="E119" s="207" t="s">
        <v>728</v>
      </c>
      <c r="F119" s="207" t="s">
        <v>729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P120+P156</f>
        <v>0</v>
      </c>
      <c r="Q119" s="212"/>
      <c r="R119" s="213">
        <f>R120+R156</f>
        <v>0</v>
      </c>
      <c r="S119" s="212"/>
      <c r="T119" s="214">
        <f>T120+T156</f>
        <v>0</v>
      </c>
      <c r="AR119" s="215" t="s">
        <v>82</v>
      </c>
      <c r="AT119" s="216" t="s">
        <v>71</v>
      </c>
      <c r="AU119" s="216" t="s">
        <v>72</v>
      </c>
      <c r="AY119" s="215" t="s">
        <v>150</v>
      </c>
      <c r="BK119" s="217">
        <f>BK120+BK156</f>
        <v>0</v>
      </c>
    </row>
    <row r="120" s="10" customFormat="1" ht="19.92" customHeight="1">
      <c r="B120" s="204"/>
      <c r="C120" s="205"/>
      <c r="D120" s="206" t="s">
        <v>71</v>
      </c>
      <c r="E120" s="218" t="s">
        <v>1516</v>
      </c>
      <c r="F120" s="218" t="s">
        <v>90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SUM(P121:P155)</f>
        <v>0</v>
      </c>
      <c r="Q120" s="212"/>
      <c r="R120" s="213">
        <f>SUM(R121:R155)</f>
        <v>0</v>
      </c>
      <c r="S120" s="212"/>
      <c r="T120" s="214">
        <f>SUM(T121:T155)</f>
        <v>0</v>
      </c>
      <c r="AR120" s="215" t="s">
        <v>80</v>
      </c>
      <c r="AT120" s="216" t="s">
        <v>71</v>
      </c>
      <c r="AU120" s="216" t="s">
        <v>80</v>
      </c>
      <c r="AY120" s="215" t="s">
        <v>150</v>
      </c>
      <c r="BK120" s="217">
        <f>SUM(BK121:BK155)</f>
        <v>0</v>
      </c>
    </row>
    <row r="121" s="1" customFormat="1" ht="16.5" customHeight="1">
      <c r="B121" s="45"/>
      <c r="C121" s="220" t="s">
        <v>10</v>
      </c>
      <c r="D121" s="220" t="s">
        <v>152</v>
      </c>
      <c r="E121" s="221" t="s">
        <v>1517</v>
      </c>
      <c r="F121" s="222" t="s">
        <v>1518</v>
      </c>
      <c r="G121" s="223" t="s">
        <v>1519</v>
      </c>
      <c r="H121" s="224">
        <v>1</v>
      </c>
      <c r="I121" s="225"/>
      <c r="J121" s="226">
        <f>ROUND(I121*H121,2)</f>
        <v>0</v>
      </c>
      <c r="K121" s="222" t="s">
        <v>225</v>
      </c>
      <c r="L121" s="71"/>
      <c r="M121" s="227" t="s">
        <v>21</v>
      </c>
      <c r="N121" s="228" t="s">
        <v>43</v>
      </c>
      <c r="O121" s="46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AR121" s="23" t="s">
        <v>157</v>
      </c>
      <c r="AT121" s="23" t="s">
        <v>152</v>
      </c>
      <c r="AU121" s="23" t="s">
        <v>82</v>
      </c>
      <c r="AY121" s="23" t="s">
        <v>150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23" t="s">
        <v>80</v>
      </c>
      <c r="BK121" s="231">
        <f>ROUND(I121*H121,2)</f>
        <v>0</v>
      </c>
      <c r="BL121" s="23" t="s">
        <v>157</v>
      </c>
      <c r="BM121" s="23" t="s">
        <v>1520</v>
      </c>
    </row>
    <row r="122" s="1" customFormat="1" ht="16.5" customHeight="1">
      <c r="B122" s="45"/>
      <c r="C122" s="220" t="s">
        <v>228</v>
      </c>
      <c r="D122" s="220" t="s">
        <v>152</v>
      </c>
      <c r="E122" s="221" t="s">
        <v>1521</v>
      </c>
      <c r="F122" s="222" t="s">
        <v>1522</v>
      </c>
      <c r="G122" s="223" t="s">
        <v>1519</v>
      </c>
      <c r="H122" s="224">
        <v>1</v>
      </c>
      <c r="I122" s="225"/>
      <c r="J122" s="226">
        <f>ROUND(I122*H122,2)</f>
        <v>0</v>
      </c>
      <c r="K122" s="222" t="s">
        <v>225</v>
      </c>
      <c r="L122" s="71"/>
      <c r="M122" s="227" t="s">
        <v>21</v>
      </c>
      <c r="N122" s="228" t="s">
        <v>43</v>
      </c>
      <c r="O122" s="46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AR122" s="23" t="s">
        <v>157</v>
      </c>
      <c r="AT122" s="23" t="s">
        <v>152</v>
      </c>
      <c r="AU122" s="23" t="s">
        <v>82</v>
      </c>
      <c r="AY122" s="23" t="s">
        <v>150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23" t="s">
        <v>80</v>
      </c>
      <c r="BK122" s="231">
        <f>ROUND(I122*H122,2)</f>
        <v>0</v>
      </c>
      <c r="BL122" s="23" t="s">
        <v>157</v>
      </c>
      <c r="BM122" s="23" t="s">
        <v>1523</v>
      </c>
    </row>
    <row r="123" s="1" customFormat="1" ht="16.5" customHeight="1">
      <c r="B123" s="45"/>
      <c r="C123" s="220" t="s">
        <v>234</v>
      </c>
      <c r="D123" s="220" t="s">
        <v>152</v>
      </c>
      <c r="E123" s="221" t="s">
        <v>1524</v>
      </c>
      <c r="F123" s="222" t="s">
        <v>1525</v>
      </c>
      <c r="G123" s="223" t="s">
        <v>1519</v>
      </c>
      <c r="H123" s="224">
        <v>1</v>
      </c>
      <c r="I123" s="225"/>
      <c r="J123" s="226">
        <f>ROUND(I123*H123,2)</f>
        <v>0</v>
      </c>
      <c r="K123" s="222" t="s">
        <v>225</v>
      </c>
      <c r="L123" s="71"/>
      <c r="M123" s="227" t="s">
        <v>21</v>
      </c>
      <c r="N123" s="228" t="s">
        <v>43</v>
      </c>
      <c r="O123" s="4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AR123" s="23" t="s">
        <v>157</v>
      </c>
      <c r="AT123" s="23" t="s">
        <v>152</v>
      </c>
      <c r="AU123" s="23" t="s">
        <v>82</v>
      </c>
      <c r="AY123" s="23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23" t="s">
        <v>80</v>
      </c>
      <c r="BK123" s="231">
        <f>ROUND(I123*H123,2)</f>
        <v>0</v>
      </c>
      <c r="BL123" s="23" t="s">
        <v>157</v>
      </c>
      <c r="BM123" s="23" t="s">
        <v>1526</v>
      </c>
    </row>
    <row r="124" s="1" customFormat="1" ht="16.5" customHeight="1">
      <c r="B124" s="45"/>
      <c r="C124" s="220" t="s">
        <v>239</v>
      </c>
      <c r="D124" s="220" t="s">
        <v>152</v>
      </c>
      <c r="E124" s="221" t="s">
        <v>1527</v>
      </c>
      <c r="F124" s="222" t="s">
        <v>1528</v>
      </c>
      <c r="G124" s="223" t="s">
        <v>259</v>
      </c>
      <c r="H124" s="224">
        <v>35</v>
      </c>
      <c r="I124" s="225"/>
      <c r="J124" s="226">
        <f>ROUND(I124*H124,2)</f>
        <v>0</v>
      </c>
      <c r="K124" s="222" t="s">
        <v>225</v>
      </c>
      <c r="L124" s="71"/>
      <c r="M124" s="227" t="s">
        <v>21</v>
      </c>
      <c r="N124" s="228" t="s">
        <v>43</v>
      </c>
      <c r="O124" s="46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AR124" s="23" t="s">
        <v>157</v>
      </c>
      <c r="AT124" s="23" t="s">
        <v>152</v>
      </c>
      <c r="AU124" s="23" t="s">
        <v>82</v>
      </c>
      <c r="AY124" s="23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23" t="s">
        <v>80</v>
      </c>
      <c r="BK124" s="231">
        <f>ROUND(I124*H124,2)</f>
        <v>0</v>
      </c>
      <c r="BL124" s="23" t="s">
        <v>157</v>
      </c>
      <c r="BM124" s="23" t="s">
        <v>1529</v>
      </c>
    </row>
    <row r="125" s="1" customFormat="1" ht="16.5" customHeight="1">
      <c r="B125" s="45"/>
      <c r="C125" s="220" t="s">
        <v>245</v>
      </c>
      <c r="D125" s="220" t="s">
        <v>152</v>
      </c>
      <c r="E125" s="221" t="s">
        <v>1530</v>
      </c>
      <c r="F125" s="222" t="s">
        <v>1531</v>
      </c>
      <c r="G125" s="223" t="s">
        <v>259</v>
      </c>
      <c r="H125" s="224">
        <v>120</v>
      </c>
      <c r="I125" s="225"/>
      <c r="J125" s="226">
        <f>ROUND(I125*H125,2)</f>
        <v>0</v>
      </c>
      <c r="K125" s="222" t="s">
        <v>225</v>
      </c>
      <c r="L125" s="71"/>
      <c r="M125" s="227" t="s">
        <v>21</v>
      </c>
      <c r="N125" s="228" t="s">
        <v>43</v>
      </c>
      <c r="O125" s="46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AR125" s="23" t="s">
        <v>157</v>
      </c>
      <c r="AT125" s="23" t="s">
        <v>152</v>
      </c>
      <c r="AU125" s="23" t="s">
        <v>82</v>
      </c>
      <c r="AY125" s="23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23" t="s">
        <v>80</v>
      </c>
      <c r="BK125" s="231">
        <f>ROUND(I125*H125,2)</f>
        <v>0</v>
      </c>
      <c r="BL125" s="23" t="s">
        <v>157</v>
      </c>
      <c r="BM125" s="23" t="s">
        <v>1532</v>
      </c>
    </row>
    <row r="126" s="1" customFormat="1" ht="16.5" customHeight="1">
      <c r="B126" s="45"/>
      <c r="C126" s="220" t="s">
        <v>251</v>
      </c>
      <c r="D126" s="220" t="s">
        <v>152</v>
      </c>
      <c r="E126" s="221" t="s">
        <v>1533</v>
      </c>
      <c r="F126" s="222" t="s">
        <v>1534</v>
      </c>
      <c r="G126" s="223" t="s">
        <v>259</v>
      </c>
      <c r="H126" s="224">
        <v>218</v>
      </c>
      <c r="I126" s="225"/>
      <c r="J126" s="226">
        <f>ROUND(I126*H126,2)</f>
        <v>0</v>
      </c>
      <c r="K126" s="222" t="s">
        <v>225</v>
      </c>
      <c r="L126" s="71"/>
      <c r="M126" s="227" t="s">
        <v>21</v>
      </c>
      <c r="N126" s="228" t="s">
        <v>43</v>
      </c>
      <c r="O126" s="4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AR126" s="23" t="s">
        <v>157</v>
      </c>
      <c r="AT126" s="23" t="s">
        <v>152</v>
      </c>
      <c r="AU126" s="23" t="s">
        <v>82</v>
      </c>
      <c r="AY126" s="23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23" t="s">
        <v>80</v>
      </c>
      <c r="BK126" s="231">
        <f>ROUND(I126*H126,2)</f>
        <v>0</v>
      </c>
      <c r="BL126" s="23" t="s">
        <v>157</v>
      </c>
      <c r="BM126" s="23" t="s">
        <v>1535</v>
      </c>
    </row>
    <row r="127" s="1" customFormat="1" ht="16.5" customHeight="1">
      <c r="B127" s="45"/>
      <c r="C127" s="220" t="s">
        <v>9</v>
      </c>
      <c r="D127" s="220" t="s">
        <v>152</v>
      </c>
      <c r="E127" s="221" t="s">
        <v>1536</v>
      </c>
      <c r="F127" s="222" t="s">
        <v>1537</v>
      </c>
      <c r="G127" s="223" t="s">
        <v>259</v>
      </c>
      <c r="H127" s="224">
        <v>5</v>
      </c>
      <c r="I127" s="225"/>
      <c r="J127" s="226">
        <f>ROUND(I127*H127,2)</f>
        <v>0</v>
      </c>
      <c r="K127" s="222" t="s">
        <v>225</v>
      </c>
      <c r="L127" s="71"/>
      <c r="M127" s="227" t="s">
        <v>21</v>
      </c>
      <c r="N127" s="228" t="s">
        <v>43</v>
      </c>
      <c r="O127" s="4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AR127" s="23" t="s">
        <v>157</v>
      </c>
      <c r="AT127" s="23" t="s">
        <v>152</v>
      </c>
      <c r="AU127" s="23" t="s">
        <v>82</v>
      </c>
      <c r="AY127" s="23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23" t="s">
        <v>80</v>
      </c>
      <c r="BK127" s="231">
        <f>ROUND(I127*H127,2)</f>
        <v>0</v>
      </c>
      <c r="BL127" s="23" t="s">
        <v>157</v>
      </c>
      <c r="BM127" s="23" t="s">
        <v>1538</v>
      </c>
    </row>
    <row r="128" s="1" customFormat="1" ht="16.5" customHeight="1">
      <c r="B128" s="45"/>
      <c r="C128" s="220" t="s">
        <v>262</v>
      </c>
      <c r="D128" s="220" t="s">
        <v>152</v>
      </c>
      <c r="E128" s="221" t="s">
        <v>1539</v>
      </c>
      <c r="F128" s="222" t="s">
        <v>1540</v>
      </c>
      <c r="G128" s="223" t="s">
        <v>259</v>
      </c>
      <c r="H128" s="224">
        <v>10</v>
      </c>
      <c r="I128" s="225"/>
      <c r="J128" s="226">
        <f>ROUND(I128*H128,2)</f>
        <v>0</v>
      </c>
      <c r="K128" s="222" t="s">
        <v>225</v>
      </c>
      <c r="L128" s="71"/>
      <c r="M128" s="227" t="s">
        <v>21</v>
      </c>
      <c r="N128" s="228" t="s">
        <v>43</v>
      </c>
      <c r="O128" s="4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AR128" s="23" t="s">
        <v>157</v>
      </c>
      <c r="AT128" s="23" t="s">
        <v>152</v>
      </c>
      <c r="AU128" s="23" t="s">
        <v>82</v>
      </c>
      <c r="AY128" s="23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23" t="s">
        <v>80</v>
      </c>
      <c r="BK128" s="231">
        <f>ROUND(I128*H128,2)</f>
        <v>0</v>
      </c>
      <c r="BL128" s="23" t="s">
        <v>157</v>
      </c>
      <c r="BM128" s="23" t="s">
        <v>1541</v>
      </c>
    </row>
    <row r="129" s="1" customFormat="1" ht="16.5" customHeight="1">
      <c r="B129" s="45"/>
      <c r="C129" s="220" t="s">
        <v>267</v>
      </c>
      <c r="D129" s="220" t="s">
        <v>152</v>
      </c>
      <c r="E129" s="221" t="s">
        <v>1542</v>
      </c>
      <c r="F129" s="222" t="s">
        <v>1543</v>
      </c>
      <c r="G129" s="223" t="s">
        <v>259</v>
      </c>
      <c r="H129" s="224">
        <v>240</v>
      </c>
      <c r="I129" s="225"/>
      <c r="J129" s="226">
        <f>ROUND(I129*H129,2)</f>
        <v>0</v>
      </c>
      <c r="K129" s="222" t="s">
        <v>225</v>
      </c>
      <c r="L129" s="71"/>
      <c r="M129" s="227" t="s">
        <v>21</v>
      </c>
      <c r="N129" s="228" t="s">
        <v>43</v>
      </c>
      <c r="O129" s="46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AR129" s="23" t="s">
        <v>157</v>
      </c>
      <c r="AT129" s="23" t="s">
        <v>152</v>
      </c>
      <c r="AU129" s="23" t="s">
        <v>82</v>
      </c>
      <c r="AY129" s="23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23" t="s">
        <v>80</v>
      </c>
      <c r="BK129" s="231">
        <f>ROUND(I129*H129,2)</f>
        <v>0</v>
      </c>
      <c r="BL129" s="23" t="s">
        <v>157</v>
      </c>
      <c r="BM129" s="23" t="s">
        <v>1544</v>
      </c>
    </row>
    <row r="130" s="1" customFormat="1" ht="16.5" customHeight="1">
      <c r="B130" s="45"/>
      <c r="C130" s="220" t="s">
        <v>272</v>
      </c>
      <c r="D130" s="220" t="s">
        <v>152</v>
      </c>
      <c r="E130" s="221" t="s">
        <v>1545</v>
      </c>
      <c r="F130" s="222" t="s">
        <v>1546</v>
      </c>
      <c r="G130" s="223" t="s">
        <v>259</v>
      </c>
      <c r="H130" s="224">
        <v>119</v>
      </c>
      <c r="I130" s="225"/>
      <c r="J130" s="226">
        <f>ROUND(I130*H130,2)</f>
        <v>0</v>
      </c>
      <c r="K130" s="222" t="s">
        <v>225</v>
      </c>
      <c r="L130" s="71"/>
      <c r="M130" s="227" t="s">
        <v>21</v>
      </c>
      <c r="N130" s="228" t="s">
        <v>43</v>
      </c>
      <c r="O130" s="4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AR130" s="23" t="s">
        <v>157</v>
      </c>
      <c r="AT130" s="23" t="s">
        <v>152</v>
      </c>
      <c r="AU130" s="23" t="s">
        <v>82</v>
      </c>
      <c r="AY130" s="23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23" t="s">
        <v>80</v>
      </c>
      <c r="BK130" s="231">
        <f>ROUND(I130*H130,2)</f>
        <v>0</v>
      </c>
      <c r="BL130" s="23" t="s">
        <v>157</v>
      </c>
      <c r="BM130" s="23" t="s">
        <v>1547</v>
      </c>
    </row>
    <row r="131" s="1" customFormat="1" ht="16.5" customHeight="1">
      <c r="B131" s="45"/>
      <c r="C131" s="220" t="s">
        <v>277</v>
      </c>
      <c r="D131" s="220" t="s">
        <v>152</v>
      </c>
      <c r="E131" s="221" t="s">
        <v>1548</v>
      </c>
      <c r="F131" s="222" t="s">
        <v>1549</v>
      </c>
      <c r="G131" s="223" t="s">
        <v>1550</v>
      </c>
      <c r="H131" s="224">
        <v>1</v>
      </c>
      <c r="I131" s="225"/>
      <c r="J131" s="226">
        <f>ROUND(I131*H131,2)</f>
        <v>0</v>
      </c>
      <c r="K131" s="222" t="s">
        <v>225</v>
      </c>
      <c r="L131" s="71"/>
      <c r="M131" s="227" t="s">
        <v>21</v>
      </c>
      <c r="N131" s="228" t="s">
        <v>43</v>
      </c>
      <c r="O131" s="4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AR131" s="23" t="s">
        <v>157</v>
      </c>
      <c r="AT131" s="23" t="s">
        <v>152</v>
      </c>
      <c r="AU131" s="23" t="s">
        <v>82</v>
      </c>
      <c r="AY131" s="23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23" t="s">
        <v>80</v>
      </c>
      <c r="BK131" s="231">
        <f>ROUND(I131*H131,2)</f>
        <v>0</v>
      </c>
      <c r="BL131" s="23" t="s">
        <v>157</v>
      </c>
      <c r="BM131" s="23" t="s">
        <v>1551</v>
      </c>
    </row>
    <row r="132" s="1" customFormat="1" ht="16.5" customHeight="1">
      <c r="B132" s="45"/>
      <c r="C132" s="220" t="s">
        <v>282</v>
      </c>
      <c r="D132" s="220" t="s">
        <v>152</v>
      </c>
      <c r="E132" s="221" t="s">
        <v>1552</v>
      </c>
      <c r="F132" s="222" t="s">
        <v>1553</v>
      </c>
      <c r="G132" s="223" t="s">
        <v>259</v>
      </c>
      <c r="H132" s="224">
        <v>35</v>
      </c>
      <c r="I132" s="225"/>
      <c r="J132" s="226">
        <f>ROUND(I132*H132,2)</f>
        <v>0</v>
      </c>
      <c r="K132" s="222" t="s">
        <v>225</v>
      </c>
      <c r="L132" s="71"/>
      <c r="M132" s="227" t="s">
        <v>21</v>
      </c>
      <c r="N132" s="228" t="s">
        <v>43</v>
      </c>
      <c r="O132" s="46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AR132" s="23" t="s">
        <v>157</v>
      </c>
      <c r="AT132" s="23" t="s">
        <v>152</v>
      </c>
      <c r="AU132" s="23" t="s">
        <v>82</v>
      </c>
      <c r="AY132" s="23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23" t="s">
        <v>80</v>
      </c>
      <c r="BK132" s="231">
        <f>ROUND(I132*H132,2)</f>
        <v>0</v>
      </c>
      <c r="BL132" s="23" t="s">
        <v>157</v>
      </c>
      <c r="BM132" s="23" t="s">
        <v>1554</v>
      </c>
    </row>
    <row r="133" s="1" customFormat="1" ht="16.5" customHeight="1">
      <c r="B133" s="45"/>
      <c r="C133" s="220" t="s">
        <v>286</v>
      </c>
      <c r="D133" s="220" t="s">
        <v>152</v>
      </c>
      <c r="E133" s="221" t="s">
        <v>1555</v>
      </c>
      <c r="F133" s="222" t="s">
        <v>1556</v>
      </c>
      <c r="G133" s="223" t="s">
        <v>259</v>
      </c>
      <c r="H133" s="224">
        <v>20</v>
      </c>
      <c r="I133" s="225"/>
      <c r="J133" s="226">
        <f>ROUND(I133*H133,2)</f>
        <v>0</v>
      </c>
      <c r="K133" s="222" t="s">
        <v>225</v>
      </c>
      <c r="L133" s="71"/>
      <c r="M133" s="227" t="s">
        <v>21</v>
      </c>
      <c r="N133" s="228" t="s">
        <v>43</v>
      </c>
      <c r="O133" s="46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AR133" s="23" t="s">
        <v>157</v>
      </c>
      <c r="AT133" s="23" t="s">
        <v>152</v>
      </c>
      <c r="AU133" s="23" t="s">
        <v>82</v>
      </c>
      <c r="AY133" s="23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23" t="s">
        <v>80</v>
      </c>
      <c r="BK133" s="231">
        <f>ROUND(I133*H133,2)</f>
        <v>0</v>
      </c>
      <c r="BL133" s="23" t="s">
        <v>157</v>
      </c>
      <c r="BM133" s="23" t="s">
        <v>1557</v>
      </c>
    </row>
    <row r="134" s="1" customFormat="1" ht="16.5" customHeight="1">
      <c r="B134" s="45"/>
      <c r="C134" s="220" t="s">
        <v>292</v>
      </c>
      <c r="D134" s="220" t="s">
        <v>152</v>
      </c>
      <c r="E134" s="221" t="s">
        <v>1558</v>
      </c>
      <c r="F134" s="222" t="s">
        <v>1559</v>
      </c>
      <c r="G134" s="223" t="s">
        <v>1519</v>
      </c>
      <c r="H134" s="224">
        <v>1</v>
      </c>
      <c r="I134" s="225"/>
      <c r="J134" s="226">
        <f>ROUND(I134*H134,2)</f>
        <v>0</v>
      </c>
      <c r="K134" s="222" t="s">
        <v>225</v>
      </c>
      <c r="L134" s="71"/>
      <c r="M134" s="227" t="s">
        <v>21</v>
      </c>
      <c r="N134" s="228" t="s">
        <v>43</v>
      </c>
      <c r="O134" s="46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AR134" s="23" t="s">
        <v>157</v>
      </c>
      <c r="AT134" s="23" t="s">
        <v>152</v>
      </c>
      <c r="AU134" s="23" t="s">
        <v>82</v>
      </c>
      <c r="AY134" s="23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23" t="s">
        <v>80</v>
      </c>
      <c r="BK134" s="231">
        <f>ROUND(I134*H134,2)</f>
        <v>0</v>
      </c>
      <c r="BL134" s="23" t="s">
        <v>157</v>
      </c>
      <c r="BM134" s="23" t="s">
        <v>1560</v>
      </c>
    </row>
    <row r="135" s="1" customFormat="1" ht="16.5" customHeight="1">
      <c r="B135" s="45"/>
      <c r="C135" s="220" t="s">
        <v>298</v>
      </c>
      <c r="D135" s="220" t="s">
        <v>152</v>
      </c>
      <c r="E135" s="221" t="s">
        <v>1561</v>
      </c>
      <c r="F135" s="222" t="s">
        <v>1562</v>
      </c>
      <c r="G135" s="223" t="s">
        <v>1519</v>
      </c>
      <c r="H135" s="224">
        <v>3</v>
      </c>
      <c r="I135" s="225"/>
      <c r="J135" s="226">
        <f>ROUND(I135*H135,2)</f>
        <v>0</v>
      </c>
      <c r="K135" s="222" t="s">
        <v>225</v>
      </c>
      <c r="L135" s="71"/>
      <c r="M135" s="227" t="s">
        <v>21</v>
      </c>
      <c r="N135" s="228" t="s">
        <v>43</v>
      </c>
      <c r="O135" s="46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AR135" s="23" t="s">
        <v>157</v>
      </c>
      <c r="AT135" s="23" t="s">
        <v>152</v>
      </c>
      <c r="AU135" s="23" t="s">
        <v>82</v>
      </c>
      <c r="AY135" s="23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23" t="s">
        <v>80</v>
      </c>
      <c r="BK135" s="231">
        <f>ROUND(I135*H135,2)</f>
        <v>0</v>
      </c>
      <c r="BL135" s="23" t="s">
        <v>157</v>
      </c>
      <c r="BM135" s="23" t="s">
        <v>1563</v>
      </c>
    </row>
    <row r="136" s="1" customFormat="1" ht="16.5" customHeight="1">
      <c r="B136" s="45"/>
      <c r="C136" s="220" t="s">
        <v>304</v>
      </c>
      <c r="D136" s="220" t="s">
        <v>152</v>
      </c>
      <c r="E136" s="221" t="s">
        <v>1564</v>
      </c>
      <c r="F136" s="222" t="s">
        <v>1565</v>
      </c>
      <c r="G136" s="223" t="s">
        <v>1519</v>
      </c>
      <c r="H136" s="224">
        <v>1</v>
      </c>
      <c r="I136" s="225"/>
      <c r="J136" s="226">
        <f>ROUND(I136*H136,2)</f>
        <v>0</v>
      </c>
      <c r="K136" s="222" t="s">
        <v>225</v>
      </c>
      <c r="L136" s="71"/>
      <c r="M136" s="227" t="s">
        <v>21</v>
      </c>
      <c r="N136" s="228" t="s">
        <v>43</v>
      </c>
      <c r="O136" s="46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AR136" s="23" t="s">
        <v>157</v>
      </c>
      <c r="AT136" s="23" t="s">
        <v>152</v>
      </c>
      <c r="AU136" s="23" t="s">
        <v>82</v>
      </c>
      <c r="AY136" s="23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23" t="s">
        <v>80</v>
      </c>
      <c r="BK136" s="231">
        <f>ROUND(I136*H136,2)</f>
        <v>0</v>
      </c>
      <c r="BL136" s="23" t="s">
        <v>157</v>
      </c>
      <c r="BM136" s="23" t="s">
        <v>1566</v>
      </c>
    </row>
    <row r="137" s="1" customFormat="1" ht="16.5" customHeight="1">
      <c r="B137" s="45"/>
      <c r="C137" s="220" t="s">
        <v>312</v>
      </c>
      <c r="D137" s="220" t="s">
        <v>152</v>
      </c>
      <c r="E137" s="221" t="s">
        <v>1567</v>
      </c>
      <c r="F137" s="222" t="s">
        <v>1568</v>
      </c>
      <c r="G137" s="223" t="s">
        <v>1519</v>
      </c>
      <c r="H137" s="224">
        <v>4</v>
      </c>
      <c r="I137" s="225"/>
      <c r="J137" s="226">
        <f>ROUND(I137*H137,2)</f>
        <v>0</v>
      </c>
      <c r="K137" s="222" t="s">
        <v>225</v>
      </c>
      <c r="L137" s="71"/>
      <c r="M137" s="227" t="s">
        <v>21</v>
      </c>
      <c r="N137" s="228" t="s">
        <v>43</v>
      </c>
      <c r="O137" s="46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AR137" s="23" t="s">
        <v>157</v>
      </c>
      <c r="AT137" s="23" t="s">
        <v>152</v>
      </c>
      <c r="AU137" s="23" t="s">
        <v>82</v>
      </c>
      <c r="AY137" s="23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23" t="s">
        <v>80</v>
      </c>
      <c r="BK137" s="231">
        <f>ROUND(I137*H137,2)</f>
        <v>0</v>
      </c>
      <c r="BL137" s="23" t="s">
        <v>157</v>
      </c>
      <c r="BM137" s="23" t="s">
        <v>1569</v>
      </c>
    </row>
    <row r="138" s="1" customFormat="1" ht="16.5" customHeight="1">
      <c r="B138" s="45"/>
      <c r="C138" s="220" t="s">
        <v>320</v>
      </c>
      <c r="D138" s="220" t="s">
        <v>152</v>
      </c>
      <c r="E138" s="221" t="s">
        <v>1570</v>
      </c>
      <c r="F138" s="222" t="s">
        <v>1571</v>
      </c>
      <c r="G138" s="223" t="s">
        <v>1519</v>
      </c>
      <c r="H138" s="224">
        <v>2</v>
      </c>
      <c r="I138" s="225"/>
      <c r="J138" s="226">
        <f>ROUND(I138*H138,2)</f>
        <v>0</v>
      </c>
      <c r="K138" s="222" t="s">
        <v>225</v>
      </c>
      <c r="L138" s="71"/>
      <c r="M138" s="227" t="s">
        <v>21</v>
      </c>
      <c r="N138" s="228" t="s">
        <v>43</v>
      </c>
      <c r="O138" s="46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AR138" s="23" t="s">
        <v>157</v>
      </c>
      <c r="AT138" s="23" t="s">
        <v>152</v>
      </c>
      <c r="AU138" s="23" t="s">
        <v>82</v>
      </c>
      <c r="AY138" s="23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23" t="s">
        <v>80</v>
      </c>
      <c r="BK138" s="231">
        <f>ROUND(I138*H138,2)</f>
        <v>0</v>
      </c>
      <c r="BL138" s="23" t="s">
        <v>157</v>
      </c>
      <c r="BM138" s="23" t="s">
        <v>1572</v>
      </c>
    </row>
    <row r="139" s="1" customFormat="1" ht="16.5" customHeight="1">
      <c r="B139" s="45"/>
      <c r="C139" s="220" t="s">
        <v>327</v>
      </c>
      <c r="D139" s="220" t="s">
        <v>152</v>
      </c>
      <c r="E139" s="221" t="s">
        <v>1573</v>
      </c>
      <c r="F139" s="222" t="s">
        <v>1574</v>
      </c>
      <c r="G139" s="223" t="s">
        <v>1519</v>
      </c>
      <c r="H139" s="224">
        <v>1</v>
      </c>
      <c r="I139" s="225"/>
      <c r="J139" s="226">
        <f>ROUND(I139*H139,2)</f>
        <v>0</v>
      </c>
      <c r="K139" s="222" t="s">
        <v>225</v>
      </c>
      <c r="L139" s="71"/>
      <c r="M139" s="227" t="s">
        <v>21</v>
      </c>
      <c r="N139" s="228" t="s">
        <v>43</v>
      </c>
      <c r="O139" s="46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AR139" s="23" t="s">
        <v>157</v>
      </c>
      <c r="AT139" s="23" t="s">
        <v>152</v>
      </c>
      <c r="AU139" s="23" t="s">
        <v>82</v>
      </c>
      <c r="AY139" s="23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23" t="s">
        <v>80</v>
      </c>
      <c r="BK139" s="231">
        <f>ROUND(I139*H139,2)</f>
        <v>0</v>
      </c>
      <c r="BL139" s="23" t="s">
        <v>157</v>
      </c>
      <c r="BM139" s="23" t="s">
        <v>1575</v>
      </c>
    </row>
    <row r="140" s="1" customFormat="1" ht="25.5" customHeight="1">
      <c r="B140" s="45"/>
      <c r="C140" s="220" t="s">
        <v>333</v>
      </c>
      <c r="D140" s="220" t="s">
        <v>152</v>
      </c>
      <c r="E140" s="221" t="s">
        <v>1576</v>
      </c>
      <c r="F140" s="222" t="s">
        <v>1577</v>
      </c>
      <c r="G140" s="223" t="s">
        <v>1519</v>
      </c>
      <c r="H140" s="224">
        <v>3</v>
      </c>
      <c r="I140" s="225"/>
      <c r="J140" s="226">
        <f>ROUND(I140*H140,2)</f>
        <v>0</v>
      </c>
      <c r="K140" s="222" t="s">
        <v>225</v>
      </c>
      <c r="L140" s="71"/>
      <c r="M140" s="227" t="s">
        <v>21</v>
      </c>
      <c r="N140" s="228" t="s">
        <v>43</v>
      </c>
      <c r="O140" s="46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AR140" s="23" t="s">
        <v>157</v>
      </c>
      <c r="AT140" s="23" t="s">
        <v>152</v>
      </c>
      <c r="AU140" s="23" t="s">
        <v>82</v>
      </c>
      <c r="AY140" s="23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23" t="s">
        <v>80</v>
      </c>
      <c r="BK140" s="231">
        <f>ROUND(I140*H140,2)</f>
        <v>0</v>
      </c>
      <c r="BL140" s="23" t="s">
        <v>157</v>
      </c>
      <c r="BM140" s="23" t="s">
        <v>1578</v>
      </c>
    </row>
    <row r="141" s="1" customFormat="1" ht="25.5" customHeight="1">
      <c r="B141" s="45"/>
      <c r="C141" s="220" t="s">
        <v>338</v>
      </c>
      <c r="D141" s="220" t="s">
        <v>152</v>
      </c>
      <c r="E141" s="221" t="s">
        <v>1579</v>
      </c>
      <c r="F141" s="222" t="s">
        <v>1580</v>
      </c>
      <c r="G141" s="223" t="s">
        <v>1519</v>
      </c>
      <c r="H141" s="224">
        <v>1</v>
      </c>
      <c r="I141" s="225"/>
      <c r="J141" s="226">
        <f>ROUND(I141*H141,2)</f>
        <v>0</v>
      </c>
      <c r="K141" s="222" t="s">
        <v>225</v>
      </c>
      <c r="L141" s="71"/>
      <c r="M141" s="227" t="s">
        <v>21</v>
      </c>
      <c r="N141" s="228" t="s">
        <v>43</v>
      </c>
      <c r="O141" s="46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AR141" s="23" t="s">
        <v>157</v>
      </c>
      <c r="AT141" s="23" t="s">
        <v>152</v>
      </c>
      <c r="AU141" s="23" t="s">
        <v>82</v>
      </c>
      <c r="AY141" s="23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23" t="s">
        <v>80</v>
      </c>
      <c r="BK141" s="231">
        <f>ROUND(I141*H141,2)</f>
        <v>0</v>
      </c>
      <c r="BL141" s="23" t="s">
        <v>157</v>
      </c>
      <c r="BM141" s="23" t="s">
        <v>1581</v>
      </c>
    </row>
    <row r="142" s="1" customFormat="1" ht="16.5" customHeight="1">
      <c r="B142" s="45"/>
      <c r="C142" s="220" t="s">
        <v>343</v>
      </c>
      <c r="D142" s="220" t="s">
        <v>152</v>
      </c>
      <c r="E142" s="221" t="s">
        <v>1582</v>
      </c>
      <c r="F142" s="222" t="s">
        <v>1583</v>
      </c>
      <c r="G142" s="223" t="s">
        <v>1519</v>
      </c>
      <c r="H142" s="224">
        <v>1</v>
      </c>
      <c r="I142" s="225"/>
      <c r="J142" s="226">
        <f>ROUND(I142*H142,2)</f>
        <v>0</v>
      </c>
      <c r="K142" s="222" t="s">
        <v>225</v>
      </c>
      <c r="L142" s="71"/>
      <c r="M142" s="227" t="s">
        <v>21</v>
      </c>
      <c r="N142" s="228" t="s">
        <v>43</v>
      </c>
      <c r="O142" s="46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AR142" s="23" t="s">
        <v>157</v>
      </c>
      <c r="AT142" s="23" t="s">
        <v>152</v>
      </c>
      <c r="AU142" s="23" t="s">
        <v>82</v>
      </c>
      <c r="AY142" s="23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23" t="s">
        <v>80</v>
      </c>
      <c r="BK142" s="231">
        <f>ROUND(I142*H142,2)</f>
        <v>0</v>
      </c>
      <c r="BL142" s="23" t="s">
        <v>157</v>
      </c>
      <c r="BM142" s="23" t="s">
        <v>1584</v>
      </c>
    </row>
    <row r="143" s="1" customFormat="1" ht="16.5" customHeight="1">
      <c r="B143" s="45"/>
      <c r="C143" s="220" t="s">
        <v>347</v>
      </c>
      <c r="D143" s="220" t="s">
        <v>152</v>
      </c>
      <c r="E143" s="221" t="s">
        <v>1585</v>
      </c>
      <c r="F143" s="222" t="s">
        <v>1586</v>
      </c>
      <c r="G143" s="223" t="s">
        <v>1519</v>
      </c>
      <c r="H143" s="224">
        <v>15</v>
      </c>
      <c r="I143" s="225"/>
      <c r="J143" s="226">
        <f>ROUND(I143*H143,2)</f>
        <v>0</v>
      </c>
      <c r="K143" s="222" t="s">
        <v>225</v>
      </c>
      <c r="L143" s="71"/>
      <c r="M143" s="227" t="s">
        <v>21</v>
      </c>
      <c r="N143" s="228" t="s">
        <v>43</v>
      </c>
      <c r="O143" s="46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AR143" s="23" t="s">
        <v>157</v>
      </c>
      <c r="AT143" s="23" t="s">
        <v>152</v>
      </c>
      <c r="AU143" s="23" t="s">
        <v>82</v>
      </c>
      <c r="AY143" s="23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23" t="s">
        <v>80</v>
      </c>
      <c r="BK143" s="231">
        <f>ROUND(I143*H143,2)</f>
        <v>0</v>
      </c>
      <c r="BL143" s="23" t="s">
        <v>157</v>
      </c>
      <c r="BM143" s="23" t="s">
        <v>1587</v>
      </c>
    </row>
    <row r="144" s="1" customFormat="1" ht="16.5" customHeight="1">
      <c r="B144" s="45"/>
      <c r="C144" s="220" t="s">
        <v>353</v>
      </c>
      <c r="D144" s="220" t="s">
        <v>152</v>
      </c>
      <c r="E144" s="221" t="s">
        <v>1588</v>
      </c>
      <c r="F144" s="222" t="s">
        <v>1589</v>
      </c>
      <c r="G144" s="223" t="s">
        <v>1519</v>
      </c>
      <c r="H144" s="224">
        <v>3</v>
      </c>
      <c r="I144" s="225"/>
      <c r="J144" s="226">
        <f>ROUND(I144*H144,2)</f>
        <v>0</v>
      </c>
      <c r="K144" s="222" t="s">
        <v>225</v>
      </c>
      <c r="L144" s="71"/>
      <c r="M144" s="227" t="s">
        <v>21</v>
      </c>
      <c r="N144" s="228" t="s">
        <v>43</v>
      </c>
      <c r="O144" s="46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AR144" s="23" t="s">
        <v>157</v>
      </c>
      <c r="AT144" s="23" t="s">
        <v>152</v>
      </c>
      <c r="AU144" s="23" t="s">
        <v>82</v>
      </c>
      <c r="AY144" s="23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23" t="s">
        <v>80</v>
      </c>
      <c r="BK144" s="231">
        <f>ROUND(I144*H144,2)</f>
        <v>0</v>
      </c>
      <c r="BL144" s="23" t="s">
        <v>157</v>
      </c>
      <c r="BM144" s="23" t="s">
        <v>1590</v>
      </c>
    </row>
    <row r="145" s="1" customFormat="1" ht="16.5" customHeight="1">
      <c r="B145" s="45"/>
      <c r="C145" s="220" t="s">
        <v>357</v>
      </c>
      <c r="D145" s="220" t="s">
        <v>152</v>
      </c>
      <c r="E145" s="221" t="s">
        <v>1591</v>
      </c>
      <c r="F145" s="222" t="s">
        <v>1592</v>
      </c>
      <c r="G145" s="223" t="s">
        <v>1519</v>
      </c>
      <c r="H145" s="224">
        <v>6</v>
      </c>
      <c r="I145" s="225"/>
      <c r="J145" s="226">
        <f>ROUND(I145*H145,2)</f>
        <v>0</v>
      </c>
      <c r="K145" s="222" t="s">
        <v>225</v>
      </c>
      <c r="L145" s="71"/>
      <c r="M145" s="227" t="s">
        <v>21</v>
      </c>
      <c r="N145" s="228" t="s">
        <v>43</v>
      </c>
      <c r="O145" s="46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AR145" s="23" t="s">
        <v>157</v>
      </c>
      <c r="AT145" s="23" t="s">
        <v>152</v>
      </c>
      <c r="AU145" s="23" t="s">
        <v>82</v>
      </c>
      <c r="AY145" s="23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23" t="s">
        <v>80</v>
      </c>
      <c r="BK145" s="231">
        <f>ROUND(I145*H145,2)</f>
        <v>0</v>
      </c>
      <c r="BL145" s="23" t="s">
        <v>157</v>
      </c>
      <c r="BM145" s="23" t="s">
        <v>1593</v>
      </c>
    </row>
    <row r="146" s="1" customFormat="1" ht="16.5" customHeight="1">
      <c r="B146" s="45"/>
      <c r="C146" s="220" t="s">
        <v>361</v>
      </c>
      <c r="D146" s="220" t="s">
        <v>152</v>
      </c>
      <c r="E146" s="221" t="s">
        <v>1594</v>
      </c>
      <c r="F146" s="222" t="s">
        <v>1595</v>
      </c>
      <c r="G146" s="223" t="s">
        <v>1519</v>
      </c>
      <c r="H146" s="224">
        <v>35</v>
      </c>
      <c r="I146" s="225"/>
      <c r="J146" s="226">
        <f>ROUND(I146*H146,2)</f>
        <v>0</v>
      </c>
      <c r="K146" s="222" t="s">
        <v>225</v>
      </c>
      <c r="L146" s="71"/>
      <c r="M146" s="227" t="s">
        <v>21</v>
      </c>
      <c r="N146" s="228" t="s">
        <v>43</v>
      </c>
      <c r="O146" s="46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AR146" s="23" t="s">
        <v>157</v>
      </c>
      <c r="AT146" s="23" t="s">
        <v>152</v>
      </c>
      <c r="AU146" s="23" t="s">
        <v>82</v>
      </c>
      <c r="AY146" s="23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23" t="s">
        <v>80</v>
      </c>
      <c r="BK146" s="231">
        <f>ROUND(I146*H146,2)</f>
        <v>0</v>
      </c>
      <c r="BL146" s="23" t="s">
        <v>157</v>
      </c>
      <c r="BM146" s="23" t="s">
        <v>1596</v>
      </c>
    </row>
    <row r="147" s="1" customFormat="1" ht="16.5" customHeight="1">
      <c r="B147" s="45"/>
      <c r="C147" s="220" t="s">
        <v>367</v>
      </c>
      <c r="D147" s="220" t="s">
        <v>152</v>
      </c>
      <c r="E147" s="221" t="s">
        <v>1597</v>
      </c>
      <c r="F147" s="222" t="s">
        <v>1598</v>
      </c>
      <c r="G147" s="223" t="s">
        <v>1519</v>
      </c>
      <c r="H147" s="224">
        <v>2</v>
      </c>
      <c r="I147" s="225"/>
      <c r="J147" s="226">
        <f>ROUND(I147*H147,2)</f>
        <v>0</v>
      </c>
      <c r="K147" s="222" t="s">
        <v>225</v>
      </c>
      <c r="L147" s="71"/>
      <c r="M147" s="227" t="s">
        <v>21</v>
      </c>
      <c r="N147" s="228" t="s">
        <v>43</v>
      </c>
      <c r="O147" s="46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AR147" s="23" t="s">
        <v>157</v>
      </c>
      <c r="AT147" s="23" t="s">
        <v>152</v>
      </c>
      <c r="AU147" s="23" t="s">
        <v>82</v>
      </c>
      <c r="AY147" s="23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23" t="s">
        <v>80</v>
      </c>
      <c r="BK147" s="231">
        <f>ROUND(I147*H147,2)</f>
        <v>0</v>
      </c>
      <c r="BL147" s="23" t="s">
        <v>157</v>
      </c>
      <c r="BM147" s="23" t="s">
        <v>1599</v>
      </c>
    </row>
    <row r="148" s="1" customFormat="1" ht="16.5" customHeight="1">
      <c r="B148" s="45"/>
      <c r="C148" s="220" t="s">
        <v>373</v>
      </c>
      <c r="D148" s="220" t="s">
        <v>152</v>
      </c>
      <c r="E148" s="221" t="s">
        <v>1600</v>
      </c>
      <c r="F148" s="222" t="s">
        <v>1601</v>
      </c>
      <c r="G148" s="223" t="s">
        <v>1519</v>
      </c>
      <c r="H148" s="224">
        <v>1</v>
      </c>
      <c r="I148" s="225"/>
      <c r="J148" s="226">
        <f>ROUND(I148*H148,2)</f>
        <v>0</v>
      </c>
      <c r="K148" s="222" t="s">
        <v>225</v>
      </c>
      <c r="L148" s="71"/>
      <c r="M148" s="227" t="s">
        <v>21</v>
      </c>
      <c r="N148" s="228" t="s">
        <v>43</v>
      </c>
      <c r="O148" s="46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AR148" s="23" t="s">
        <v>157</v>
      </c>
      <c r="AT148" s="23" t="s">
        <v>152</v>
      </c>
      <c r="AU148" s="23" t="s">
        <v>82</v>
      </c>
      <c r="AY148" s="23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23" t="s">
        <v>80</v>
      </c>
      <c r="BK148" s="231">
        <f>ROUND(I148*H148,2)</f>
        <v>0</v>
      </c>
      <c r="BL148" s="23" t="s">
        <v>157</v>
      </c>
      <c r="BM148" s="23" t="s">
        <v>1602</v>
      </c>
    </row>
    <row r="149" s="1" customFormat="1" ht="16.5" customHeight="1">
      <c r="B149" s="45"/>
      <c r="C149" s="220" t="s">
        <v>379</v>
      </c>
      <c r="D149" s="220" t="s">
        <v>152</v>
      </c>
      <c r="E149" s="221" t="s">
        <v>1603</v>
      </c>
      <c r="F149" s="222" t="s">
        <v>1604</v>
      </c>
      <c r="G149" s="223" t="s">
        <v>1519</v>
      </c>
      <c r="H149" s="224">
        <v>1</v>
      </c>
      <c r="I149" s="225"/>
      <c r="J149" s="226">
        <f>ROUND(I149*H149,2)</f>
        <v>0</v>
      </c>
      <c r="K149" s="222" t="s">
        <v>225</v>
      </c>
      <c r="L149" s="71"/>
      <c r="M149" s="227" t="s">
        <v>21</v>
      </c>
      <c r="N149" s="228" t="s">
        <v>43</v>
      </c>
      <c r="O149" s="46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AR149" s="23" t="s">
        <v>157</v>
      </c>
      <c r="AT149" s="23" t="s">
        <v>152</v>
      </c>
      <c r="AU149" s="23" t="s">
        <v>82</v>
      </c>
      <c r="AY149" s="23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23" t="s">
        <v>80</v>
      </c>
      <c r="BK149" s="231">
        <f>ROUND(I149*H149,2)</f>
        <v>0</v>
      </c>
      <c r="BL149" s="23" t="s">
        <v>157</v>
      </c>
      <c r="BM149" s="23" t="s">
        <v>1605</v>
      </c>
    </row>
    <row r="150" s="1" customFormat="1" ht="16.5" customHeight="1">
      <c r="B150" s="45"/>
      <c r="C150" s="220" t="s">
        <v>385</v>
      </c>
      <c r="D150" s="220" t="s">
        <v>152</v>
      </c>
      <c r="E150" s="221" t="s">
        <v>1606</v>
      </c>
      <c r="F150" s="222" t="s">
        <v>1607</v>
      </c>
      <c r="G150" s="223" t="s">
        <v>1519</v>
      </c>
      <c r="H150" s="224">
        <v>1</v>
      </c>
      <c r="I150" s="225"/>
      <c r="J150" s="226">
        <f>ROUND(I150*H150,2)</f>
        <v>0</v>
      </c>
      <c r="K150" s="222" t="s">
        <v>225</v>
      </c>
      <c r="L150" s="71"/>
      <c r="M150" s="227" t="s">
        <v>21</v>
      </c>
      <c r="N150" s="228" t="s">
        <v>43</v>
      </c>
      <c r="O150" s="46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AR150" s="23" t="s">
        <v>157</v>
      </c>
      <c r="AT150" s="23" t="s">
        <v>152</v>
      </c>
      <c r="AU150" s="23" t="s">
        <v>82</v>
      </c>
      <c r="AY150" s="23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23" t="s">
        <v>80</v>
      </c>
      <c r="BK150" s="231">
        <f>ROUND(I150*H150,2)</f>
        <v>0</v>
      </c>
      <c r="BL150" s="23" t="s">
        <v>157</v>
      </c>
      <c r="BM150" s="23" t="s">
        <v>1608</v>
      </c>
    </row>
    <row r="151" s="1" customFormat="1" ht="16.5" customHeight="1">
      <c r="B151" s="45"/>
      <c r="C151" s="220" t="s">
        <v>390</v>
      </c>
      <c r="D151" s="220" t="s">
        <v>152</v>
      </c>
      <c r="E151" s="221" t="s">
        <v>1609</v>
      </c>
      <c r="F151" s="222" t="s">
        <v>1610</v>
      </c>
      <c r="G151" s="223" t="s">
        <v>1519</v>
      </c>
      <c r="H151" s="224">
        <v>1</v>
      </c>
      <c r="I151" s="225"/>
      <c r="J151" s="226">
        <f>ROUND(I151*H151,2)</f>
        <v>0</v>
      </c>
      <c r="K151" s="222" t="s">
        <v>225</v>
      </c>
      <c r="L151" s="71"/>
      <c r="M151" s="227" t="s">
        <v>21</v>
      </c>
      <c r="N151" s="228" t="s">
        <v>43</v>
      </c>
      <c r="O151" s="46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AR151" s="23" t="s">
        <v>157</v>
      </c>
      <c r="AT151" s="23" t="s">
        <v>152</v>
      </c>
      <c r="AU151" s="23" t="s">
        <v>82</v>
      </c>
      <c r="AY151" s="23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23" t="s">
        <v>80</v>
      </c>
      <c r="BK151" s="231">
        <f>ROUND(I151*H151,2)</f>
        <v>0</v>
      </c>
      <c r="BL151" s="23" t="s">
        <v>157</v>
      </c>
      <c r="BM151" s="23" t="s">
        <v>1611</v>
      </c>
    </row>
    <row r="152" s="1" customFormat="1" ht="16.5" customHeight="1">
      <c r="B152" s="45"/>
      <c r="C152" s="220" t="s">
        <v>394</v>
      </c>
      <c r="D152" s="220" t="s">
        <v>152</v>
      </c>
      <c r="E152" s="221" t="s">
        <v>1612</v>
      </c>
      <c r="F152" s="222" t="s">
        <v>1613</v>
      </c>
      <c r="G152" s="223" t="s">
        <v>259</v>
      </c>
      <c r="H152" s="224">
        <v>119</v>
      </c>
      <c r="I152" s="225"/>
      <c r="J152" s="226">
        <f>ROUND(I152*H152,2)</f>
        <v>0</v>
      </c>
      <c r="K152" s="222" t="s">
        <v>225</v>
      </c>
      <c r="L152" s="71"/>
      <c r="M152" s="227" t="s">
        <v>21</v>
      </c>
      <c r="N152" s="228" t="s">
        <v>43</v>
      </c>
      <c r="O152" s="4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AR152" s="23" t="s">
        <v>157</v>
      </c>
      <c r="AT152" s="23" t="s">
        <v>152</v>
      </c>
      <c r="AU152" s="23" t="s">
        <v>82</v>
      </c>
      <c r="AY152" s="23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23" t="s">
        <v>80</v>
      </c>
      <c r="BK152" s="231">
        <f>ROUND(I152*H152,2)</f>
        <v>0</v>
      </c>
      <c r="BL152" s="23" t="s">
        <v>157</v>
      </c>
      <c r="BM152" s="23" t="s">
        <v>1614</v>
      </c>
    </row>
    <row r="153" s="1" customFormat="1" ht="16.5" customHeight="1">
      <c r="B153" s="45"/>
      <c r="C153" s="220" t="s">
        <v>399</v>
      </c>
      <c r="D153" s="220" t="s">
        <v>152</v>
      </c>
      <c r="E153" s="221" t="s">
        <v>1615</v>
      </c>
      <c r="F153" s="222" t="s">
        <v>1616</v>
      </c>
      <c r="G153" s="223" t="s">
        <v>1519</v>
      </c>
      <c r="H153" s="224">
        <v>5</v>
      </c>
      <c r="I153" s="225"/>
      <c r="J153" s="226">
        <f>ROUND(I153*H153,2)</f>
        <v>0</v>
      </c>
      <c r="K153" s="222" t="s">
        <v>225</v>
      </c>
      <c r="L153" s="71"/>
      <c r="M153" s="227" t="s">
        <v>21</v>
      </c>
      <c r="N153" s="228" t="s">
        <v>43</v>
      </c>
      <c r="O153" s="46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AR153" s="23" t="s">
        <v>157</v>
      </c>
      <c r="AT153" s="23" t="s">
        <v>152</v>
      </c>
      <c r="AU153" s="23" t="s">
        <v>82</v>
      </c>
      <c r="AY153" s="23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23" t="s">
        <v>80</v>
      </c>
      <c r="BK153" s="231">
        <f>ROUND(I153*H153,2)</f>
        <v>0</v>
      </c>
      <c r="BL153" s="23" t="s">
        <v>157</v>
      </c>
      <c r="BM153" s="23" t="s">
        <v>1617</v>
      </c>
    </row>
    <row r="154" s="1" customFormat="1" ht="16.5" customHeight="1">
      <c r="B154" s="45"/>
      <c r="C154" s="220" t="s">
        <v>403</v>
      </c>
      <c r="D154" s="220" t="s">
        <v>152</v>
      </c>
      <c r="E154" s="221" t="s">
        <v>1618</v>
      </c>
      <c r="F154" s="222" t="s">
        <v>1619</v>
      </c>
      <c r="G154" s="223" t="s">
        <v>1519</v>
      </c>
      <c r="H154" s="224">
        <v>11</v>
      </c>
      <c r="I154" s="225"/>
      <c r="J154" s="226">
        <f>ROUND(I154*H154,2)</f>
        <v>0</v>
      </c>
      <c r="K154" s="222" t="s">
        <v>225</v>
      </c>
      <c r="L154" s="71"/>
      <c r="M154" s="227" t="s">
        <v>21</v>
      </c>
      <c r="N154" s="228" t="s">
        <v>43</v>
      </c>
      <c r="O154" s="46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AR154" s="23" t="s">
        <v>157</v>
      </c>
      <c r="AT154" s="23" t="s">
        <v>152</v>
      </c>
      <c r="AU154" s="23" t="s">
        <v>82</v>
      </c>
      <c r="AY154" s="23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23" t="s">
        <v>80</v>
      </c>
      <c r="BK154" s="231">
        <f>ROUND(I154*H154,2)</f>
        <v>0</v>
      </c>
      <c r="BL154" s="23" t="s">
        <v>157</v>
      </c>
      <c r="BM154" s="23" t="s">
        <v>1620</v>
      </c>
    </row>
    <row r="155" s="1" customFormat="1" ht="16.5" customHeight="1">
      <c r="B155" s="45"/>
      <c r="C155" s="220" t="s">
        <v>409</v>
      </c>
      <c r="D155" s="220" t="s">
        <v>152</v>
      </c>
      <c r="E155" s="221" t="s">
        <v>1621</v>
      </c>
      <c r="F155" s="222" t="s">
        <v>1622</v>
      </c>
      <c r="G155" s="223" t="s">
        <v>1519</v>
      </c>
      <c r="H155" s="224">
        <v>5</v>
      </c>
      <c r="I155" s="225"/>
      <c r="J155" s="226">
        <f>ROUND(I155*H155,2)</f>
        <v>0</v>
      </c>
      <c r="K155" s="222" t="s">
        <v>225</v>
      </c>
      <c r="L155" s="71"/>
      <c r="M155" s="227" t="s">
        <v>21</v>
      </c>
      <c r="N155" s="228" t="s">
        <v>43</v>
      </c>
      <c r="O155" s="46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AR155" s="23" t="s">
        <v>157</v>
      </c>
      <c r="AT155" s="23" t="s">
        <v>152</v>
      </c>
      <c r="AU155" s="23" t="s">
        <v>82</v>
      </c>
      <c r="AY155" s="23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23" t="s">
        <v>80</v>
      </c>
      <c r="BK155" s="231">
        <f>ROUND(I155*H155,2)</f>
        <v>0</v>
      </c>
      <c r="BL155" s="23" t="s">
        <v>157</v>
      </c>
      <c r="BM155" s="23" t="s">
        <v>1623</v>
      </c>
    </row>
    <row r="156" s="10" customFormat="1" ht="29.88" customHeight="1">
      <c r="B156" s="204"/>
      <c r="C156" s="205"/>
      <c r="D156" s="206" t="s">
        <v>71</v>
      </c>
      <c r="E156" s="218" t="s">
        <v>1624</v>
      </c>
      <c r="F156" s="218" t="s">
        <v>1625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SUM(P157:P172)</f>
        <v>0</v>
      </c>
      <c r="Q156" s="212"/>
      <c r="R156" s="213">
        <f>SUM(R157:R172)</f>
        <v>0</v>
      </c>
      <c r="S156" s="212"/>
      <c r="T156" s="214">
        <f>SUM(T157:T172)</f>
        <v>0</v>
      </c>
      <c r="AR156" s="215" t="s">
        <v>80</v>
      </c>
      <c r="AT156" s="216" t="s">
        <v>71</v>
      </c>
      <c r="AU156" s="216" t="s">
        <v>80</v>
      </c>
      <c r="AY156" s="215" t="s">
        <v>150</v>
      </c>
      <c r="BK156" s="217">
        <f>SUM(BK157:BK172)</f>
        <v>0</v>
      </c>
    </row>
    <row r="157" s="1" customFormat="1" ht="16.5" customHeight="1">
      <c r="B157" s="45"/>
      <c r="C157" s="220" t="s">
        <v>415</v>
      </c>
      <c r="D157" s="220" t="s">
        <v>152</v>
      </c>
      <c r="E157" s="221" t="s">
        <v>1626</v>
      </c>
      <c r="F157" s="222" t="s">
        <v>1627</v>
      </c>
      <c r="G157" s="223" t="s">
        <v>259</v>
      </c>
      <c r="H157" s="224">
        <v>83</v>
      </c>
      <c r="I157" s="225"/>
      <c r="J157" s="226">
        <f>ROUND(I157*H157,2)</f>
        <v>0</v>
      </c>
      <c r="K157" s="222" t="s">
        <v>225</v>
      </c>
      <c r="L157" s="71"/>
      <c r="M157" s="227" t="s">
        <v>21</v>
      </c>
      <c r="N157" s="228" t="s">
        <v>43</v>
      </c>
      <c r="O157" s="46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AR157" s="23" t="s">
        <v>157</v>
      </c>
      <c r="AT157" s="23" t="s">
        <v>152</v>
      </c>
      <c r="AU157" s="23" t="s">
        <v>82</v>
      </c>
      <c r="AY157" s="23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23" t="s">
        <v>80</v>
      </c>
      <c r="BK157" s="231">
        <f>ROUND(I157*H157,2)</f>
        <v>0</v>
      </c>
      <c r="BL157" s="23" t="s">
        <v>157</v>
      </c>
      <c r="BM157" s="23" t="s">
        <v>1628</v>
      </c>
    </row>
    <row r="158" s="1" customFormat="1" ht="16.5" customHeight="1">
      <c r="B158" s="45"/>
      <c r="C158" s="220" t="s">
        <v>419</v>
      </c>
      <c r="D158" s="220" t="s">
        <v>152</v>
      </c>
      <c r="E158" s="221" t="s">
        <v>1629</v>
      </c>
      <c r="F158" s="222" t="s">
        <v>1630</v>
      </c>
      <c r="G158" s="223" t="s">
        <v>1519</v>
      </c>
      <c r="H158" s="224">
        <v>3</v>
      </c>
      <c r="I158" s="225"/>
      <c r="J158" s="226">
        <f>ROUND(I158*H158,2)</f>
        <v>0</v>
      </c>
      <c r="K158" s="222" t="s">
        <v>225</v>
      </c>
      <c r="L158" s="71"/>
      <c r="M158" s="227" t="s">
        <v>21</v>
      </c>
      <c r="N158" s="228" t="s">
        <v>43</v>
      </c>
      <c r="O158" s="46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AR158" s="23" t="s">
        <v>157</v>
      </c>
      <c r="AT158" s="23" t="s">
        <v>152</v>
      </c>
      <c r="AU158" s="23" t="s">
        <v>82</v>
      </c>
      <c r="AY158" s="23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23" t="s">
        <v>80</v>
      </c>
      <c r="BK158" s="231">
        <f>ROUND(I158*H158,2)</f>
        <v>0</v>
      </c>
      <c r="BL158" s="23" t="s">
        <v>157</v>
      </c>
      <c r="BM158" s="23" t="s">
        <v>1631</v>
      </c>
    </row>
    <row r="159" s="1" customFormat="1" ht="16.5" customHeight="1">
      <c r="B159" s="45"/>
      <c r="C159" s="220" t="s">
        <v>426</v>
      </c>
      <c r="D159" s="220" t="s">
        <v>152</v>
      </c>
      <c r="E159" s="221" t="s">
        <v>1632</v>
      </c>
      <c r="F159" s="222" t="s">
        <v>1633</v>
      </c>
      <c r="G159" s="223" t="s">
        <v>1519</v>
      </c>
      <c r="H159" s="224">
        <v>2</v>
      </c>
      <c r="I159" s="225"/>
      <c r="J159" s="226">
        <f>ROUND(I159*H159,2)</f>
        <v>0</v>
      </c>
      <c r="K159" s="222" t="s">
        <v>225</v>
      </c>
      <c r="L159" s="71"/>
      <c r="M159" s="227" t="s">
        <v>21</v>
      </c>
      <c r="N159" s="228" t="s">
        <v>43</v>
      </c>
      <c r="O159" s="46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AR159" s="23" t="s">
        <v>157</v>
      </c>
      <c r="AT159" s="23" t="s">
        <v>152</v>
      </c>
      <c r="AU159" s="23" t="s">
        <v>82</v>
      </c>
      <c r="AY159" s="23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23" t="s">
        <v>80</v>
      </c>
      <c r="BK159" s="231">
        <f>ROUND(I159*H159,2)</f>
        <v>0</v>
      </c>
      <c r="BL159" s="23" t="s">
        <v>157</v>
      </c>
      <c r="BM159" s="23" t="s">
        <v>1634</v>
      </c>
    </row>
    <row r="160" s="1" customFormat="1" ht="16.5" customHeight="1">
      <c r="B160" s="45"/>
      <c r="C160" s="220" t="s">
        <v>433</v>
      </c>
      <c r="D160" s="220" t="s">
        <v>152</v>
      </c>
      <c r="E160" s="221" t="s">
        <v>1635</v>
      </c>
      <c r="F160" s="222" t="s">
        <v>1636</v>
      </c>
      <c r="G160" s="223" t="s">
        <v>1519</v>
      </c>
      <c r="H160" s="224">
        <v>53</v>
      </c>
      <c r="I160" s="225"/>
      <c r="J160" s="226">
        <f>ROUND(I160*H160,2)</f>
        <v>0</v>
      </c>
      <c r="K160" s="222" t="s">
        <v>225</v>
      </c>
      <c r="L160" s="71"/>
      <c r="M160" s="227" t="s">
        <v>21</v>
      </c>
      <c r="N160" s="228" t="s">
        <v>43</v>
      </c>
      <c r="O160" s="46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AR160" s="23" t="s">
        <v>157</v>
      </c>
      <c r="AT160" s="23" t="s">
        <v>152</v>
      </c>
      <c r="AU160" s="23" t="s">
        <v>82</v>
      </c>
      <c r="AY160" s="23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23" t="s">
        <v>80</v>
      </c>
      <c r="BK160" s="231">
        <f>ROUND(I160*H160,2)</f>
        <v>0</v>
      </c>
      <c r="BL160" s="23" t="s">
        <v>157</v>
      </c>
      <c r="BM160" s="23" t="s">
        <v>1637</v>
      </c>
    </row>
    <row r="161" s="1" customFormat="1" ht="16.5" customHeight="1">
      <c r="B161" s="45"/>
      <c r="C161" s="220" t="s">
        <v>440</v>
      </c>
      <c r="D161" s="220" t="s">
        <v>152</v>
      </c>
      <c r="E161" s="221" t="s">
        <v>1638</v>
      </c>
      <c r="F161" s="222" t="s">
        <v>1639</v>
      </c>
      <c r="G161" s="223" t="s">
        <v>1519</v>
      </c>
      <c r="H161" s="224">
        <v>30</v>
      </c>
      <c r="I161" s="225"/>
      <c r="J161" s="226">
        <f>ROUND(I161*H161,2)</f>
        <v>0</v>
      </c>
      <c r="K161" s="222" t="s">
        <v>225</v>
      </c>
      <c r="L161" s="71"/>
      <c r="M161" s="227" t="s">
        <v>21</v>
      </c>
      <c r="N161" s="228" t="s">
        <v>43</v>
      </c>
      <c r="O161" s="46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AR161" s="23" t="s">
        <v>157</v>
      </c>
      <c r="AT161" s="23" t="s">
        <v>152</v>
      </c>
      <c r="AU161" s="23" t="s">
        <v>82</v>
      </c>
      <c r="AY161" s="23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23" t="s">
        <v>80</v>
      </c>
      <c r="BK161" s="231">
        <f>ROUND(I161*H161,2)</f>
        <v>0</v>
      </c>
      <c r="BL161" s="23" t="s">
        <v>157</v>
      </c>
      <c r="BM161" s="23" t="s">
        <v>1640</v>
      </c>
    </row>
    <row r="162" s="1" customFormat="1" ht="16.5" customHeight="1">
      <c r="B162" s="45"/>
      <c r="C162" s="220" t="s">
        <v>444</v>
      </c>
      <c r="D162" s="220" t="s">
        <v>152</v>
      </c>
      <c r="E162" s="221" t="s">
        <v>1641</v>
      </c>
      <c r="F162" s="222" t="s">
        <v>1642</v>
      </c>
      <c r="G162" s="223" t="s">
        <v>1519</v>
      </c>
      <c r="H162" s="224">
        <v>6</v>
      </c>
      <c r="I162" s="225"/>
      <c r="J162" s="226">
        <f>ROUND(I162*H162,2)</f>
        <v>0</v>
      </c>
      <c r="K162" s="222" t="s">
        <v>225</v>
      </c>
      <c r="L162" s="71"/>
      <c r="M162" s="227" t="s">
        <v>21</v>
      </c>
      <c r="N162" s="228" t="s">
        <v>43</v>
      </c>
      <c r="O162" s="4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AR162" s="23" t="s">
        <v>157</v>
      </c>
      <c r="AT162" s="23" t="s">
        <v>152</v>
      </c>
      <c r="AU162" s="23" t="s">
        <v>82</v>
      </c>
      <c r="AY162" s="23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23" t="s">
        <v>80</v>
      </c>
      <c r="BK162" s="231">
        <f>ROUND(I162*H162,2)</f>
        <v>0</v>
      </c>
      <c r="BL162" s="23" t="s">
        <v>157</v>
      </c>
      <c r="BM162" s="23" t="s">
        <v>1643</v>
      </c>
    </row>
    <row r="163" s="1" customFormat="1" ht="16.5" customHeight="1">
      <c r="B163" s="45"/>
      <c r="C163" s="220" t="s">
        <v>448</v>
      </c>
      <c r="D163" s="220" t="s">
        <v>152</v>
      </c>
      <c r="E163" s="221" t="s">
        <v>1644</v>
      </c>
      <c r="F163" s="222" t="s">
        <v>1645</v>
      </c>
      <c r="G163" s="223" t="s">
        <v>1519</v>
      </c>
      <c r="H163" s="224">
        <v>11</v>
      </c>
      <c r="I163" s="225"/>
      <c r="J163" s="226">
        <f>ROUND(I163*H163,2)</f>
        <v>0</v>
      </c>
      <c r="K163" s="222" t="s">
        <v>225</v>
      </c>
      <c r="L163" s="71"/>
      <c r="M163" s="227" t="s">
        <v>21</v>
      </c>
      <c r="N163" s="228" t="s">
        <v>43</v>
      </c>
      <c r="O163" s="46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AR163" s="23" t="s">
        <v>157</v>
      </c>
      <c r="AT163" s="23" t="s">
        <v>152</v>
      </c>
      <c r="AU163" s="23" t="s">
        <v>82</v>
      </c>
      <c r="AY163" s="23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23" t="s">
        <v>80</v>
      </c>
      <c r="BK163" s="231">
        <f>ROUND(I163*H163,2)</f>
        <v>0</v>
      </c>
      <c r="BL163" s="23" t="s">
        <v>157</v>
      </c>
      <c r="BM163" s="23" t="s">
        <v>1646</v>
      </c>
    </row>
    <row r="164" s="1" customFormat="1" ht="16.5" customHeight="1">
      <c r="B164" s="45"/>
      <c r="C164" s="220" t="s">
        <v>453</v>
      </c>
      <c r="D164" s="220" t="s">
        <v>152</v>
      </c>
      <c r="E164" s="221" t="s">
        <v>1647</v>
      </c>
      <c r="F164" s="222" t="s">
        <v>1648</v>
      </c>
      <c r="G164" s="223" t="s">
        <v>1519</v>
      </c>
      <c r="H164" s="224">
        <v>6</v>
      </c>
      <c r="I164" s="225"/>
      <c r="J164" s="226">
        <f>ROUND(I164*H164,2)</f>
        <v>0</v>
      </c>
      <c r="K164" s="222" t="s">
        <v>225</v>
      </c>
      <c r="L164" s="71"/>
      <c r="M164" s="227" t="s">
        <v>21</v>
      </c>
      <c r="N164" s="228" t="s">
        <v>43</v>
      </c>
      <c r="O164" s="46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AR164" s="23" t="s">
        <v>157</v>
      </c>
      <c r="AT164" s="23" t="s">
        <v>152</v>
      </c>
      <c r="AU164" s="23" t="s">
        <v>82</v>
      </c>
      <c r="AY164" s="23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23" t="s">
        <v>80</v>
      </c>
      <c r="BK164" s="231">
        <f>ROUND(I164*H164,2)</f>
        <v>0</v>
      </c>
      <c r="BL164" s="23" t="s">
        <v>157</v>
      </c>
      <c r="BM164" s="23" t="s">
        <v>1649</v>
      </c>
    </row>
    <row r="165" s="1" customFormat="1" ht="16.5" customHeight="1">
      <c r="B165" s="45"/>
      <c r="C165" s="220" t="s">
        <v>457</v>
      </c>
      <c r="D165" s="220" t="s">
        <v>152</v>
      </c>
      <c r="E165" s="221" t="s">
        <v>1650</v>
      </c>
      <c r="F165" s="222" t="s">
        <v>1651</v>
      </c>
      <c r="G165" s="223" t="s">
        <v>1519</v>
      </c>
      <c r="H165" s="224">
        <v>6</v>
      </c>
      <c r="I165" s="225"/>
      <c r="J165" s="226">
        <f>ROUND(I165*H165,2)</f>
        <v>0</v>
      </c>
      <c r="K165" s="222" t="s">
        <v>225</v>
      </c>
      <c r="L165" s="71"/>
      <c r="M165" s="227" t="s">
        <v>21</v>
      </c>
      <c r="N165" s="228" t="s">
        <v>43</v>
      </c>
      <c r="O165" s="4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AR165" s="23" t="s">
        <v>157</v>
      </c>
      <c r="AT165" s="23" t="s">
        <v>152</v>
      </c>
      <c r="AU165" s="23" t="s">
        <v>82</v>
      </c>
      <c r="AY165" s="23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23" t="s">
        <v>80</v>
      </c>
      <c r="BK165" s="231">
        <f>ROUND(I165*H165,2)</f>
        <v>0</v>
      </c>
      <c r="BL165" s="23" t="s">
        <v>157</v>
      </c>
      <c r="BM165" s="23" t="s">
        <v>1652</v>
      </c>
    </row>
    <row r="166" s="1" customFormat="1" ht="16.5" customHeight="1">
      <c r="B166" s="45"/>
      <c r="C166" s="220" t="s">
        <v>463</v>
      </c>
      <c r="D166" s="220" t="s">
        <v>152</v>
      </c>
      <c r="E166" s="221" t="s">
        <v>1653</v>
      </c>
      <c r="F166" s="222" t="s">
        <v>1654</v>
      </c>
      <c r="G166" s="223" t="s">
        <v>1519</v>
      </c>
      <c r="H166" s="224">
        <v>12</v>
      </c>
      <c r="I166" s="225"/>
      <c r="J166" s="226">
        <f>ROUND(I166*H166,2)</f>
        <v>0</v>
      </c>
      <c r="K166" s="222" t="s">
        <v>225</v>
      </c>
      <c r="L166" s="71"/>
      <c r="M166" s="227" t="s">
        <v>21</v>
      </c>
      <c r="N166" s="228" t="s">
        <v>43</v>
      </c>
      <c r="O166" s="46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AR166" s="23" t="s">
        <v>157</v>
      </c>
      <c r="AT166" s="23" t="s">
        <v>152</v>
      </c>
      <c r="AU166" s="23" t="s">
        <v>82</v>
      </c>
      <c r="AY166" s="23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23" t="s">
        <v>80</v>
      </c>
      <c r="BK166" s="231">
        <f>ROUND(I166*H166,2)</f>
        <v>0</v>
      </c>
      <c r="BL166" s="23" t="s">
        <v>157</v>
      </c>
      <c r="BM166" s="23" t="s">
        <v>1655</v>
      </c>
    </row>
    <row r="167" s="1" customFormat="1" ht="16.5" customHeight="1">
      <c r="B167" s="45"/>
      <c r="C167" s="220" t="s">
        <v>468</v>
      </c>
      <c r="D167" s="220" t="s">
        <v>152</v>
      </c>
      <c r="E167" s="221" t="s">
        <v>1656</v>
      </c>
      <c r="F167" s="222" t="s">
        <v>1657</v>
      </c>
      <c r="G167" s="223" t="s">
        <v>1519</v>
      </c>
      <c r="H167" s="224">
        <v>6</v>
      </c>
      <c r="I167" s="225"/>
      <c r="J167" s="226">
        <f>ROUND(I167*H167,2)</f>
        <v>0</v>
      </c>
      <c r="K167" s="222" t="s">
        <v>225</v>
      </c>
      <c r="L167" s="71"/>
      <c r="M167" s="227" t="s">
        <v>21</v>
      </c>
      <c r="N167" s="228" t="s">
        <v>43</v>
      </c>
      <c r="O167" s="4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AR167" s="23" t="s">
        <v>157</v>
      </c>
      <c r="AT167" s="23" t="s">
        <v>152</v>
      </c>
      <c r="AU167" s="23" t="s">
        <v>82</v>
      </c>
      <c r="AY167" s="23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23" t="s">
        <v>80</v>
      </c>
      <c r="BK167" s="231">
        <f>ROUND(I167*H167,2)</f>
        <v>0</v>
      </c>
      <c r="BL167" s="23" t="s">
        <v>157</v>
      </c>
      <c r="BM167" s="23" t="s">
        <v>1658</v>
      </c>
    </row>
    <row r="168" s="1" customFormat="1" ht="16.5" customHeight="1">
      <c r="B168" s="45"/>
      <c r="C168" s="220" t="s">
        <v>474</v>
      </c>
      <c r="D168" s="220" t="s">
        <v>152</v>
      </c>
      <c r="E168" s="221" t="s">
        <v>1659</v>
      </c>
      <c r="F168" s="222" t="s">
        <v>1660</v>
      </c>
      <c r="G168" s="223" t="s">
        <v>259</v>
      </c>
      <c r="H168" s="224">
        <v>79</v>
      </c>
      <c r="I168" s="225"/>
      <c r="J168" s="226">
        <f>ROUND(I168*H168,2)</f>
        <v>0</v>
      </c>
      <c r="K168" s="222" t="s">
        <v>225</v>
      </c>
      <c r="L168" s="71"/>
      <c r="M168" s="227" t="s">
        <v>21</v>
      </c>
      <c r="N168" s="228" t="s">
        <v>43</v>
      </c>
      <c r="O168" s="46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AR168" s="23" t="s">
        <v>157</v>
      </c>
      <c r="AT168" s="23" t="s">
        <v>152</v>
      </c>
      <c r="AU168" s="23" t="s">
        <v>82</v>
      </c>
      <c r="AY168" s="23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23" t="s">
        <v>80</v>
      </c>
      <c r="BK168" s="231">
        <f>ROUND(I168*H168,2)</f>
        <v>0</v>
      </c>
      <c r="BL168" s="23" t="s">
        <v>157</v>
      </c>
      <c r="BM168" s="23" t="s">
        <v>1661</v>
      </c>
    </row>
    <row r="169" s="1" customFormat="1" ht="16.5" customHeight="1">
      <c r="B169" s="45"/>
      <c r="C169" s="220" t="s">
        <v>479</v>
      </c>
      <c r="D169" s="220" t="s">
        <v>152</v>
      </c>
      <c r="E169" s="221" t="s">
        <v>1662</v>
      </c>
      <c r="F169" s="222" t="s">
        <v>1663</v>
      </c>
      <c r="G169" s="223" t="s">
        <v>259</v>
      </c>
      <c r="H169" s="224">
        <v>9</v>
      </c>
      <c r="I169" s="225"/>
      <c r="J169" s="226">
        <f>ROUND(I169*H169,2)</f>
        <v>0</v>
      </c>
      <c r="K169" s="222" t="s">
        <v>225</v>
      </c>
      <c r="L169" s="71"/>
      <c r="M169" s="227" t="s">
        <v>21</v>
      </c>
      <c r="N169" s="228" t="s">
        <v>43</v>
      </c>
      <c r="O169" s="4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AR169" s="23" t="s">
        <v>157</v>
      </c>
      <c r="AT169" s="23" t="s">
        <v>152</v>
      </c>
      <c r="AU169" s="23" t="s">
        <v>82</v>
      </c>
      <c r="AY169" s="23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23" t="s">
        <v>80</v>
      </c>
      <c r="BK169" s="231">
        <f>ROUND(I169*H169,2)</f>
        <v>0</v>
      </c>
      <c r="BL169" s="23" t="s">
        <v>157</v>
      </c>
      <c r="BM169" s="23" t="s">
        <v>1664</v>
      </c>
    </row>
    <row r="170" s="1" customFormat="1" ht="16.5" customHeight="1">
      <c r="B170" s="45"/>
      <c r="C170" s="220" t="s">
        <v>493</v>
      </c>
      <c r="D170" s="220" t="s">
        <v>152</v>
      </c>
      <c r="E170" s="221" t="s">
        <v>1665</v>
      </c>
      <c r="F170" s="222" t="s">
        <v>1666</v>
      </c>
      <c r="G170" s="223" t="s">
        <v>1519</v>
      </c>
      <c r="H170" s="224">
        <v>6</v>
      </c>
      <c r="I170" s="225"/>
      <c r="J170" s="226">
        <f>ROUND(I170*H170,2)</f>
        <v>0</v>
      </c>
      <c r="K170" s="222" t="s">
        <v>225</v>
      </c>
      <c r="L170" s="71"/>
      <c r="M170" s="227" t="s">
        <v>21</v>
      </c>
      <c r="N170" s="228" t="s">
        <v>43</v>
      </c>
      <c r="O170" s="4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AR170" s="23" t="s">
        <v>157</v>
      </c>
      <c r="AT170" s="23" t="s">
        <v>152</v>
      </c>
      <c r="AU170" s="23" t="s">
        <v>82</v>
      </c>
      <c r="AY170" s="23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23" t="s">
        <v>80</v>
      </c>
      <c r="BK170" s="231">
        <f>ROUND(I170*H170,2)</f>
        <v>0</v>
      </c>
      <c r="BL170" s="23" t="s">
        <v>157</v>
      </c>
      <c r="BM170" s="23" t="s">
        <v>1667</v>
      </c>
    </row>
    <row r="171" s="1" customFormat="1" ht="16.5" customHeight="1">
      <c r="B171" s="45"/>
      <c r="C171" s="220" t="s">
        <v>499</v>
      </c>
      <c r="D171" s="220" t="s">
        <v>152</v>
      </c>
      <c r="E171" s="221" t="s">
        <v>1668</v>
      </c>
      <c r="F171" s="222" t="s">
        <v>1669</v>
      </c>
      <c r="G171" s="223" t="s">
        <v>1519</v>
      </c>
      <c r="H171" s="224">
        <v>1</v>
      </c>
      <c r="I171" s="225"/>
      <c r="J171" s="226">
        <f>ROUND(I171*H171,2)</f>
        <v>0</v>
      </c>
      <c r="K171" s="222" t="s">
        <v>225</v>
      </c>
      <c r="L171" s="71"/>
      <c r="M171" s="227" t="s">
        <v>21</v>
      </c>
      <c r="N171" s="228" t="s">
        <v>43</v>
      </c>
      <c r="O171" s="46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AR171" s="23" t="s">
        <v>157</v>
      </c>
      <c r="AT171" s="23" t="s">
        <v>152</v>
      </c>
      <c r="AU171" s="23" t="s">
        <v>82</v>
      </c>
      <c r="AY171" s="23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23" t="s">
        <v>80</v>
      </c>
      <c r="BK171" s="231">
        <f>ROUND(I171*H171,2)</f>
        <v>0</v>
      </c>
      <c r="BL171" s="23" t="s">
        <v>157</v>
      </c>
      <c r="BM171" s="23" t="s">
        <v>1670</v>
      </c>
    </row>
    <row r="172" s="1" customFormat="1" ht="16.5" customHeight="1">
      <c r="B172" s="45"/>
      <c r="C172" s="220" t="s">
        <v>507</v>
      </c>
      <c r="D172" s="220" t="s">
        <v>152</v>
      </c>
      <c r="E172" s="221" t="s">
        <v>1671</v>
      </c>
      <c r="F172" s="222" t="s">
        <v>1672</v>
      </c>
      <c r="G172" s="223" t="s">
        <v>307</v>
      </c>
      <c r="H172" s="224">
        <v>2.5</v>
      </c>
      <c r="I172" s="225"/>
      <c r="J172" s="226">
        <f>ROUND(I172*H172,2)</f>
        <v>0</v>
      </c>
      <c r="K172" s="222" t="s">
        <v>225</v>
      </c>
      <c r="L172" s="71"/>
      <c r="M172" s="227" t="s">
        <v>21</v>
      </c>
      <c r="N172" s="228" t="s">
        <v>43</v>
      </c>
      <c r="O172" s="46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AR172" s="23" t="s">
        <v>157</v>
      </c>
      <c r="AT172" s="23" t="s">
        <v>152</v>
      </c>
      <c r="AU172" s="23" t="s">
        <v>82</v>
      </c>
      <c r="AY172" s="23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23" t="s">
        <v>80</v>
      </c>
      <c r="BK172" s="231">
        <f>ROUND(I172*H172,2)</f>
        <v>0</v>
      </c>
      <c r="BL172" s="23" t="s">
        <v>157</v>
      </c>
      <c r="BM172" s="23" t="s">
        <v>1673</v>
      </c>
    </row>
    <row r="173" s="10" customFormat="1" ht="37.44" customHeight="1">
      <c r="B173" s="204"/>
      <c r="C173" s="205"/>
      <c r="D173" s="206" t="s">
        <v>71</v>
      </c>
      <c r="E173" s="207" t="s">
        <v>1674</v>
      </c>
      <c r="F173" s="207" t="s">
        <v>1114</v>
      </c>
      <c r="G173" s="205"/>
      <c r="H173" s="205"/>
      <c r="I173" s="208"/>
      <c r="J173" s="209">
        <f>BK173</f>
        <v>0</v>
      </c>
      <c r="K173" s="205"/>
      <c r="L173" s="210"/>
      <c r="M173" s="211"/>
      <c r="N173" s="212"/>
      <c r="O173" s="212"/>
      <c r="P173" s="213">
        <f>SUM(P174:P180)</f>
        <v>0</v>
      </c>
      <c r="Q173" s="212"/>
      <c r="R173" s="213">
        <f>SUM(R174:R180)</f>
        <v>0</v>
      </c>
      <c r="S173" s="212"/>
      <c r="T173" s="214">
        <f>SUM(T174:T180)</f>
        <v>0</v>
      </c>
      <c r="AR173" s="215" t="s">
        <v>80</v>
      </c>
      <c r="AT173" s="216" t="s">
        <v>71</v>
      </c>
      <c r="AU173" s="216" t="s">
        <v>72</v>
      </c>
      <c r="AY173" s="215" t="s">
        <v>150</v>
      </c>
      <c r="BK173" s="217">
        <f>SUM(BK174:BK180)</f>
        <v>0</v>
      </c>
    </row>
    <row r="174" s="1" customFormat="1" ht="25.5" customHeight="1">
      <c r="B174" s="45"/>
      <c r="C174" s="220" t="s">
        <v>514</v>
      </c>
      <c r="D174" s="220" t="s">
        <v>152</v>
      </c>
      <c r="E174" s="221" t="s">
        <v>1675</v>
      </c>
      <c r="F174" s="222" t="s">
        <v>1676</v>
      </c>
      <c r="G174" s="223" t="s">
        <v>783</v>
      </c>
      <c r="H174" s="224">
        <v>1</v>
      </c>
      <c r="I174" s="225"/>
      <c r="J174" s="226">
        <f>ROUND(I174*H174,2)</f>
        <v>0</v>
      </c>
      <c r="K174" s="222" t="s">
        <v>225</v>
      </c>
      <c r="L174" s="71"/>
      <c r="M174" s="227" t="s">
        <v>21</v>
      </c>
      <c r="N174" s="228" t="s">
        <v>43</v>
      </c>
      <c r="O174" s="46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AR174" s="23" t="s">
        <v>157</v>
      </c>
      <c r="AT174" s="23" t="s">
        <v>152</v>
      </c>
      <c r="AU174" s="23" t="s">
        <v>80</v>
      </c>
      <c r="AY174" s="23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23" t="s">
        <v>80</v>
      </c>
      <c r="BK174" s="231">
        <f>ROUND(I174*H174,2)</f>
        <v>0</v>
      </c>
      <c r="BL174" s="23" t="s">
        <v>157</v>
      </c>
      <c r="BM174" s="23" t="s">
        <v>1677</v>
      </c>
    </row>
    <row r="175" s="1" customFormat="1" ht="16.5" customHeight="1">
      <c r="B175" s="45"/>
      <c r="C175" s="220" t="s">
        <v>520</v>
      </c>
      <c r="D175" s="220" t="s">
        <v>152</v>
      </c>
      <c r="E175" s="221" t="s">
        <v>1678</v>
      </c>
      <c r="F175" s="222" t="s">
        <v>1679</v>
      </c>
      <c r="G175" s="223" t="s">
        <v>1680</v>
      </c>
      <c r="H175" s="224">
        <v>12</v>
      </c>
      <c r="I175" s="225"/>
      <c r="J175" s="226">
        <f>ROUND(I175*H175,2)</f>
        <v>0</v>
      </c>
      <c r="K175" s="222" t="s">
        <v>225</v>
      </c>
      <c r="L175" s="71"/>
      <c r="M175" s="227" t="s">
        <v>21</v>
      </c>
      <c r="N175" s="228" t="s">
        <v>43</v>
      </c>
      <c r="O175" s="4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AR175" s="23" t="s">
        <v>157</v>
      </c>
      <c r="AT175" s="23" t="s">
        <v>152</v>
      </c>
      <c r="AU175" s="23" t="s">
        <v>80</v>
      </c>
      <c r="AY175" s="23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23" t="s">
        <v>80</v>
      </c>
      <c r="BK175" s="231">
        <f>ROUND(I175*H175,2)</f>
        <v>0</v>
      </c>
      <c r="BL175" s="23" t="s">
        <v>157</v>
      </c>
      <c r="BM175" s="23" t="s">
        <v>1681</v>
      </c>
    </row>
    <row r="176" s="1" customFormat="1" ht="16.5" customHeight="1">
      <c r="B176" s="45"/>
      <c r="C176" s="220" t="s">
        <v>525</v>
      </c>
      <c r="D176" s="220" t="s">
        <v>152</v>
      </c>
      <c r="E176" s="221" t="s">
        <v>1682</v>
      </c>
      <c r="F176" s="222" t="s">
        <v>1683</v>
      </c>
      <c r="G176" s="223" t="s">
        <v>783</v>
      </c>
      <c r="H176" s="224">
        <v>1</v>
      </c>
      <c r="I176" s="225"/>
      <c r="J176" s="226">
        <f>ROUND(I176*H176,2)</f>
        <v>0</v>
      </c>
      <c r="K176" s="222" t="s">
        <v>225</v>
      </c>
      <c r="L176" s="71"/>
      <c r="M176" s="227" t="s">
        <v>21</v>
      </c>
      <c r="N176" s="228" t="s">
        <v>43</v>
      </c>
      <c r="O176" s="46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AR176" s="23" t="s">
        <v>157</v>
      </c>
      <c r="AT176" s="23" t="s">
        <v>152</v>
      </c>
      <c r="AU176" s="23" t="s">
        <v>80</v>
      </c>
      <c r="AY176" s="23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23" t="s">
        <v>80</v>
      </c>
      <c r="BK176" s="231">
        <f>ROUND(I176*H176,2)</f>
        <v>0</v>
      </c>
      <c r="BL176" s="23" t="s">
        <v>157</v>
      </c>
      <c r="BM176" s="23" t="s">
        <v>1684</v>
      </c>
    </row>
    <row r="177" s="1" customFormat="1" ht="16.5" customHeight="1">
      <c r="B177" s="45"/>
      <c r="C177" s="220" t="s">
        <v>530</v>
      </c>
      <c r="D177" s="220" t="s">
        <v>152</v>
      </c>
      <c r="E177" s="221" t="s">
        <v>1685</v>
      </c>
      <c r="F177" s="222" t="s">
        <v>1686</v>
      </c>
      <c r="G177" s="223" t="s">
        <v>783</v>
      </c>
      <c r="H177" s="224">
        <v>1</v>
      </c>
      <c r="I177" s="225"/>
      <c r="J177" s="226">
        <f>ROUND(I177*H177,2)</f>
        <v>0</v>
      </c>
      <c r="K177" s="222" t="s">
        <v>225</v>
      </c>
      <c r="L177" s="71"/>
      <c r="M177" s="227" t="s">
        <v>21</v>
      </c>
      <c r="N177" s="228" t="s">
        <v>43</v>
      </c>
      <c r="O177" s="46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AR177" s="23" t="s">
        <v>157</v>
      </c>
      <c r="AT177" s="23" t="s">
        <v>152</v>
      </c>
      <c r="AU177" s="23" t="s">
        <v>80</v>
      </c>
      <c r="AY177" s="23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23" t="s">
        <v>80</v>
      </c>
      <c r="BK177" s="231">
        <f>ROUND(I177*H177,2)</f>
        <v>0</v>
      </c>
      <c r="BL177" s="23" t="s">
        <v>157</v>
      </c>
      <c r="BM177" s="23" t="s">
        <v>1687</v>
      </c>
    </row>
    <row r="178" s="1" customFormat="1" ht="16.5" customHeight="1">
      <c r="B178" s="45"/>
      <c r="C178" s="220" t="s">
        <v>535</v>
      </c>
      <c r="D178" s="220" t="s">
        <v>152</v>
      </c>
      <c r="E178" s="221" t="s">
        <v>1688</v>
      </c>
      <c r="F178" s="222" t="s">
        <v>1689</v>
      </c>
      <c r="G178" s="223" t="s">
        <v>783</v>
      </c>
      <c r="H178" s="224">
        <v>1</v>
      </c>
      <c r="I178" s="225"/>
      <c r="J178" s="226">
        <f>ROUND(I178*H178,2)</f>
        <v>0</v>
      </c>
      <c r="K178" s="222" t="s">
        <v>225</v>
      </c>
      <c r="L178" s="71"/>
      <c r="M178" s="227" t="s">
        <v>21</v>
      </c>
      <c r="N178" s="228" t="s">
        <v>43</v>
      </c>
      <c r="O178" s="46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AR178" s="23" t="s">
        <v>157</v>
      </c>
      <c r="AT178" s="23" t="s">
        <v>152</v>
      </c>
      <c r="AU178" s="23" t="s">
        <v>80</v>
      </c>
      <c r="AY178" s="23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23" t="s">
        <v>80</v>
      </c>
      <c r="BK178" s="231">
        <f>ROUND(I178*H178,2)</f>
        <v>0</v>
      </c>
      <c r="BL178" s="23" t="s">
        <v>157</v>
      </c>
      <c r="BM178" s="23" t="s">
        <v>1690</v>
      </c>
    </row>
    <row r="179" s="1" customFormat="1" ht="16.5" customHeight="1">
      <c r="B179" s="45"/>
      <c r="C179" s="220" t="s">
        <v>541</v>
      </c>
      <c r="D179" s="220" t="s">
        <v>152</v>
      </c>
      <c r="E179" s="221" t="s">
        <v>1691</v>
      </c>
      <c r="F179" s="222" t="s">
        <v>1692</v>
      </c>
      <c r="G179" s="223" t="s">
        <v>783</v>
      </c>
      <c r="H179" s="224">
        <v>1</v>
      </c>
      <c r="I179" s="225"/>
      <c r="J179" s="226">
        <f>ROUND(I179*H179,2)</f>
        <v>0</v>
      </c>
      <c r="K179" s="222" t="s">
        <v>225</v>
      </c>
      <c r="L179" s="71"/>
      <c r="M179" s="227" t="s">
        <v>21</v>
      </c>
      <c r="N179" s="228" t="s">
        <v>43</v>
      </c>
      <c r="O179" s="46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AR179" s="23" t="s">
        <v>157</v>
      </c>
      <c r="AT179" s="23" t="s">
        <v>152</v>
      </c>
      <c r="AU179" s="23" t="s">
        <v>80</v>
      </c>
      <c r="AY179" s="23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23" t="s">
        <v>80</v>
      </c>
      <c r="BK179" s="231">
        <f>ROUND(I179*H179,2)</f>
        <v>0</v>
      </c>
      <c r="BL179" s="23" t="s">
        <v>157</v>
      </c>
      <c r="BM179" s="23" t="s">
        <v>1693</v>
      </c>
    </row>
    <row r="180" s="1" customFormat="1" ht="16.5" customHeight="1">
      <c r="B180" s="45"/>
      <c r="C180" s="220" t="s">
        <v>548</v>
      </c>
      <c r="D180" s="220" t="s">
        <v>152</v>
      </c>
      <c r="E180" s="221" t="s">
        <v>1694</v>
      </c>
      <c r="F180" s="222" t="s">
        <v>1695</v>
      </c>
      <c r="G180" s="223" t="s">
        <v>783</v>
      </c>
      <c r="H180" s="224">
        <v>1</v>
      </c>
      <c r="I180" s="225"/>
      <c r="J180" s="226">
        <f>ROUND(I180*H180,2)</f>
        <v>0</v>
      </c>
      <c r="K180" s="222" t="s">
        <v>225</v>
      </c>
      <c r="L180" s="71"/>
      <c r="M180" s="227" t="s">
        <v>21</v>
      </c>
      <c r="N180" s="275" t="s">
        <v>43</v>
      </c>
      <c r="O180" s="276"/>
      <c r="P180" s="277">
        <f>O180*H180</f>
        <v>0</v>
      </c>
      <c r="Q180" s="277">
        <v>0</v>
      </c>
      <c r="R180" s="277">
        <f>Q180*H180</f>
        <v>0</v>
      </c>
      <c r="S180" s="277">
        <v>0</v>
      </c>
      <c r="T180" s="278">
        <f>S180*H180</f>
        <v>0</v>
      </c>
      <c r="AR180" s="23" t="s">
        <v>157</v>
      </c>
      <c r="AT180" s="23" t="s">
        <v>152</v>
      </c>
      <c r="AU180" s="23" t="s">
        <v>80</v>
      </c>
      <c r="AY180" s="23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23" t="s">
        <v>80</v>
      </c>
      <c r="BK180" s="231">
        <f>ROUND(I180*H180,2)</f>
        <v>0</v>
      </c>
      <c r="BL180" s="23" t="s">
        <v>157</v>
      </c>
      <c r="BM180" s="23" t="s">
        <v>1696</v>
      </c>
    </row>
    <row r="181" s="1" customFormat="1" ht="6.96" customHeight="1">
      <c r="B181" s="66"/>
      <c r="C181" s="67"/>
      <c r="D181" s="67"/>
      <c r="E181" s="67"/>
      <c r="F181" s="67"/>
      <c r="G181" s="67"/>
      <c r="H181" s="67"/>
      <c r="I181" s="165"/>
      <c r="J181" s="67"/>
      <c r="K181" s="67"/>
      <c r="L181" s="71"/>
    </row>
  </sheetData>
  <sheetProtection sheet="1" autoFilter="0" formatColumns="0" formatRows="0" objects="1" scenarios="1" spinCount="100000" saltValue="s00Rvwqqhfn3Xo30n7zSSLTstwNPasKkVveCYg9hhPJ577lh3IX7GgrBVtC0Al4clYZThYA4N6/kfE+jwA/M7w==" hashValue="2CXCIU6lwrODdLIrxUK6yOOG7uylZweO7UpWAPacQGZoLIgkRFg+wvIS1yWHD4btH4OZeUUjDkDGpDQRAdlIbw==" algorithmName="SHA-512" password="CC35"/>
  <autoFilter ref="C83:K180"/>
  <mergeCells count="10">
    <mergeCell ref="E7:H7"/>
    <mergeCell ref="E9:H9"/>
    <mergeCell ref="E24:H24"/>
    <mergeCell ref="E45:H45"/>
    <mergeCell ref="E47:H47"/>
    <mergeCell ref="J51:J52"/>
    <mergeCell ref="E74:H74"/>
    <mergeCell ref="E76:H76"/>
    <mergeCell ref="G1:H1"/>
    <mergeCell ref="L2:V2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94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1697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ROUND(J81,2)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ROUND(SUM(BE81:BE167), 2)</f>
        <v>0</v>
      </c>
      <c r="G30" s="46"/>
      <c r="H30" s="46"/>
      <c r="I30" s="157">
        <v>0.20999999999999999</v>
      </c>
      <c r="J30" s="156">
        <f>ROUND(ROUND((SUM(BE81:BE167)),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ROUND(SUM(BF81:BF167), 2)</f>
        <v>0</v>
      </c>
      <c r="G31" s="46"/>
      <c r="H31" s="46"/>
      <c r="I31" s="157">
        <v>0.14999999999999999</v>
      </c>
      <c r="J31" s="156">
        <f>ROUND(ROUND((SUM(BF81:BF167)),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ROUND(SUM(BG81:BG167),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ROUND(SUM(BH81:BH167),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ROUND(SUM(BI81:BI167),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18_082_0500 - Přípojky kanalizace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J81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111</v>
      </c>
      <c r="E57" s="179"/>
      <c r="F57" s="179"/>
      <c r="G57" s="179"/>
      <c r="H57" s="179"/>
      <c r="I57" s="180"/>
      <c r="J57" s="181">
        <f>J82</f>
        <v>0</v>
      </c>
      <c r="K57" s="182"/>
    </row>
    <row r="58" s="8" customFormat="1" ht="19.92" customHeight="1">
      <c r="B58" s="183"/>
      <c r="C58" s="184"/>
      <c r="D58" s="185" t="s">
        <v>112</v>
      </c>
      <c r="E58" s="186"/>
      <c r="F58" s="186"/>
      <c r="G58" s="186"/>
      <c r="H58" s="186"/>
      <c r="I58" s="187"/>
      <c r="J58" s="188">
        <f>J83</f>
        <v>0</v>
      </c>
      <c r="K58" s="189"/>
    </row>
    <row r="59" s="8" customFormat="1" ht="19.92" customHeight="1">
      <c r="B59" s="183"/>
      <c r="C59" s="184"/>
      <c r="D59" s="185" t="s">
        <v>115</v>
      </c>
      <c r="E59" s="186"/>
      <c r="F59" s="186"/>
      <c r="G59" s="186"/>
      <c r="H59" s="186"/>
      <c r="I59" s="187"/>
      <c r="J59" s="188">
        <f>J132</f>
        <v>0</v>
      </c>
      <c r="K59" s="189"/>
    </row>
    <row r="60" s="8" customFormat="1" ht="19.92" customHeight="1">
      <c r="B60" s="183"/>
      <c r="C60" s="184"/>
      <c r="D60" s="185" t="s">
        <v>1121</v>
      </c>
      <c r="E60" s="186"/>
      <c r="F60" s="186"/>
      <c r="G60" s="186"/>
      <c r="H60" s="186"/>
      <c r="I60" s="187"/>
      <c r="J60" s="188">
        <f>J138</f>
        <v>0</v>
      </c>
      <c r="K60" s="189"/>
    </row>
    <row r="61" s="8" customFormat="1" ht="19.92" customHeight="1">
      <c r="B61" s="183"/>
      <c r="C61" s="184"/>
      <c r="D61" s="185" t="s">
        <v>120</v>
      </c>
      <c r="E61" s="186"/>
      <c r="F61" s="186"/>
      <c r="G61" s="186"/>
      <c r="H61" s="186"/>
      <c r="I61" s="187"/>
      <c r="J61" s="188">
        <f>J166</f>
        <v>0</v>
      </c>
      <c r="K61" s="189"/>
    </row>
    <row r="62" s="1" customFormat="1" ht="21.84" customHeight="1">
      <c r="B62" s="45"/>
      <c r="C62" s="46"/>
      <c r="D62" s="46"/>
      <c r="E62" s="46"/>
      <c r="F62" s="46"/>
      <c r="G62" s="46"/>
      <c r="H62" s="46"/>
      <c r="I62" s="143"/>
      <c r="J62" s="46"/>
      <c r="K62" s="50"/>
    </row>
    <row r="63" s="1" customFormat="1" ht="6.96" customHeight="1">
      <c r="B63" s="66"/>
      <c r="C63" s="67"/>
      <c r="D63" s="67"/>
      <c r="E63" s="67"/>
      <c r="F63" s="67"/>
      <c r="G63" s="67"/>
      <c r="H63" s="67"/>
      <c r="I63" s="165"/>
      <c r="J63" s="67"/>
      <c r="K63" s="68"/>
    </row>
    <row r="67" s="1" customFormat="1" ht="6.96" customHeight="1">
      <c r="B67" s="69"/>
      <c r="C67" s="70"/>
      <c r="D67" s="70"/>
      <c r="E67" s="70"/>
      <c r="F67" s="70"/>
      <c r="G67" s="70"/>
      <c r="H67" s="70"/>
      <c r="I67" s="168"/>
      <c r="J67" s="70"/>
      <c r="K67" s="70"/>
      <c r="L67" s="71"/>
    </row>
    <row r="68" s="1" customFormat="1" ht="36.96" customHeight="1">
      <c r="B68" s="45"/>
      <c r="C68" s="72" t="s">
        <v>134</v>
      </c>
      <c r="D68" s="73"/>
      <c r="E68" s="73"/>
      <c r="F68" s="73"/>
      <c r="G68" s="73"/>
      <c r="H68" s="73"/>
      <c r="I68" s="190"/>
      <c r="J68" s="73"/>
      <c r="K68" s="73"/>
      <c r="L68" s="71"/>
    </row>
    <row r="69" s="1" customFormat="1" ht="6.96" customHeight="1">
      <c r="B69" s="45"/>
      <c r="C69" s="73"/>
      <c r="D69" s="73"/>
      <c r="E69" s="73"/>
      <c r="F69" s="73"/>
      <c r="G69" s="73"/>
      <c r="H69" s="73"/>
      <c r="I69" s="190"/>
      <c r="J69" s="73"/>
      <c r="K69" s="73"/>
      <c r="L69" s="71"/>
    </row>
    <row r="70" s="1" customFormat="1" ht="14.4" customHeight="1">
      <c r="B70" s="45"/>
      <c r="C70" s="75" t="s">
        <v>18</v>
      </c>
      <c r="D70" s="73"/>
      <c r="E70" s="73"/>
      <c r="F70" s="73"/>
      <c r="G70" s="73"/>
      <c r="H70" s="73"/>
      <c r="I70" s="190"/>
      <c r="J70" s="73"/>
      <c r="K70" s="73"/>
      <c r="L70" s="71"/>
    </row>
    <row r="71" s="1" customFormat="1" ht="16.5" customHeight="1">
      <c r="B71" s="45"/>
      <c r="C71" s="73"/>
      <c r="D71" s="73"/>
      <c r="E71" s="191" t="str">
        <f>E7</f>
        <v>Garáž, dílna obce Všelibice p.p.č. 831/5, k.ú. Všelibice</v>
      </c>
      <c r="F71" s="75"/>
      <c r="G71" s="75"/>
      <c r="H71" s="75"/>
      <c r="I71" s="190"/>
      <c r="J71" s="73"/>
      <c r="K71" s="73"/>
      <c r="L71" s="71"/>
    </row>
    <row r="72" s="1" customFormat="1" ht="14.4" customHeight="1">
      <c r="B72" s="45"/>
      <c r="C72" s="75" t="s">
        <v>104</v>
      </c>
      <c r="D72" s="73"/>
      <c r="E72" s="73"/>
      <c r="F72" s="73"/>
      <c r="G72" s="73"/>
      <c r="H72" s="73"/>
      <c r="I72" s="190"/>
      <c r="J72" s="73"/>
      <c r="K72" s="73"/>
      <c r="L72" s="71"/>
    </row>
    <row r="73" s="1" customFormat="1" ht="17.25" customHeight="1">
      <c r="B73" s="45"/>
      <c r="C73" s="73"/>
      <c r="D73" s="73"/>
      <c r="E73" s="81" t="str">
        <f>E9</f>
        <v>18_082_0500 - Přípojky kanalizace</v>
      </c>
      <c r="F73" s="73"/>
      <c r="G73" s="73"/>
      <c r="H73" s="73"/>
      <c r="I73" s="190"/>
      <c r="J73" s="73"/>
      <c r="K73" s="73"/>
      <c r="L73" s="71"/>
    </row>
    <row r="74" s="1" customFormat="1" ht="6.96" customHeight="1">
      <c r="B74" s="45"/>
      <c r="C74" s="73"/>
      <c r="D74" s="73"/>
      <c r="E74" s="73"/>
      <c r="F74" s="73"/>
      <c r="G74" s="73"/>
      <c r="H74" s="73"/>
      <c r="I74" s="190"/>
      <c r="J74" s="73"/>
      <c r="K74" s="73"/>
      <c r="L74" s="71"/>
    </row>
    <row r="75" s="1" customFormat="1" ht="18" customHeight="1">
      <c r="B75" s="45"/>
      <c r="C75" s="75" t="s">
        <v>23</v>
      </c>
      <c r="D75" s="73"/>
      <c r="E75" s="73"/>
      <c r="F75" s="192" t="str">
        <f>F12</f>
        <v>p.p.č. 831/5, k.ú. Všelibice</v>
      </c>
      <c r="G75" s="73"/>
      <c r="H75" s="73"/>
      <c r="I75" s="193" t="s">
        <v>25</v>
      </c>
      <c r="J75" s="84" t="str">
        <f>IF(J12="","",J12)</f>
        <v>12. 2. 2019</v>
      </c>
      <c r="K75" s="73"/>
      <c r="L75" s="71"/>
    </row>
    <row r="76" s="1" customFormat="1" ht="6.96" customHeight="1">
      <c r="B76" s="45"/>
      <c r="C76" s="73"/>
      <c r="D76" s="73"/>
      <c r="E76" s="73"/>
      <c r="F76" s="73"/>
      <c r="G76" s="73"/>
      <c r="H76" s="73"/>
      <c r="I76" s="190"/>
      <c r="J76" s="73"/>
      <c r="K76" s="73"/>
      <c r="L76" s="71"/>
    </row>
    <row r="77" s="1" customFormat="1">
      <c r="B77" s="45"/>
      <c r="C77" s="75" t="s">
        <v>27</v>
      </c>
      <c r="D77" s="73"/>
      <c r="E77" s="73"/>
      <c r="F77" s="192" t="str">
        <f>E15</f>
        <v>Obec Všelibice</v>
      </c>
      <c r="G77" s="73"/>
      <c r="H77" s="73"/>
      <c r="I77" s="193" t="s">
        <v>33</v>
      </c>
      <c r="J77" s="192" t="str">
        <f>E21</f>
        <v>Ing.R.Hladký</v>
      </c>
      <c r="K77" s="73"/>
      <c r="L77" s="71"/>
    </row>
    <row r="78" s="1" customFormat="1" ht="14.4" customHeight="1">
      <c r="B78" s="45"/>
      <c r="C78" s="75" t="s">
        <v>31</v>
      </c>
      <c r="D78" s="73"/>
      <c r="E78" s="73"/>
      <c r="F78" s="192" t="str">
        <f>IF(E18="","",E18)</f>
        <v/>
      </c>
      <c r="G78" s="73"/>
      <c r="H78" s="73"/>
      <c r="I78" s="190"/>
      <c r="J78" s="73"/>
      <c r="K78" s="73"/>
      <c r="L78" s="71"/>
    </row>
    <row r="79" s="1" customFormat="1" ht="10.32" customHeight="1">
      <c r="B79" s="45"/>
      <c r="C79" s="73"/>
      <c r="D79" s="73"/>
      <c r="E79" s="73"/>
      <c r="F79" s="73"/>
      <c r="G79" s="73"/>
      <c r="H79" s="73"/>
      <c r="I79" s="190"/>
      <c r="J79" s="73"/>
      <c r="K79" s="73"/>
      <c r="L79" s="71"/>
    </row>
    <row r="80" s="9" customFormat="1" ht="29.28" customHeight="1">
      <c r="B80" s="194"/>
      <c r="C80" s="195" t="s">
        <v>135</v>
      </c>
      <c r="D80" s="196" t="s">
        <v>57</v>
      </c>
      <c r="E80" s="196" t="s">
        <v>53</v>
      </c>
      <c r="F80" s="196" t="s">
        <v>136</v>
      </c>
      <c r="G80" s="196" t="s">
        <v>137</v>
      </c>
      <c r="H80" s="196" t="s">
        <v>138</v>
      </c>
      <c r="I80" s="197" t="s">
        <v>139</v>
      </c>
      <c r="J80" s="196" t="s">
        <v>108</v>
      </c>
      <c r="K80" s="198" t="s">
        <v>140</v>
      </c>
      <c r="L80" s="199"/>
      <c r="M80" s="101" t="s">
        <v>141</v>
      </c>
      <c r="N80" s="102" t="s">
        <v>42</v>
      </c>
      <c r="O80" s="102" t="s">
        <v>142</v>
      </c>
      <c r="P80" s="102" t="s">
        <v>143</v>
      </c>
      <c r="Q80" s="102" t="s">
        <v>144</v>
      </c>
      <c r="R80" s="102" t="s">
        <v>145</v>
      </c>
      <c r="S80" s="102" t="s">
        <v>146</v>
      </c>
      <c r="T80" s="103" t="s">
        <v>147</v>
      </c>
    </row>
    <row r="81" s="1" customFormat="1" ht="29.28" customHeight="1">
      <c r="B81" s="45"/>
      <c r="C81" s="107" t="s">
        <v>109</v>
      </c>
      <c r="D81" s="73"/>
      <c r="E81" s="73"/>
      <c r="F81" s="73"/>
      <c r="G81" s="73"/>
      <c r="H81" s="73"/>
      <c r="I81" s="190"/>
      <c r="J81" s="200">
        <f>BK81</f>
        <v>0</v>
      </c>
      <c r="K81" s="73"/>
      <c r="L81" s="71"/>
      <c r="M81" s="104"/>
      <c r="N81" s="105"/>
      <c r="O81" s="105"/>
      <c r="P81" s="201">
        <f>P82</f>
        <v>0</v>
      </c>
      <c r="Q81" s="105"/>
      <c r="R81" s="201">
        <f>R82</f>
        <v>31.863446999999997</v>
      </c>
      <c r="S81" s="105"/>
      <c r="T81" s="202">
        <f>T82</f>
        <v>0</v>
      </c>
      <c r="AT81" s="23" t="s">
        <v>71</v>
      </c>
      <c r="AU81" s="23" t="s">
        <v>110</v>
      </c>
      <c r="BK81" s="203">
        <f>BK82</f>
        <v>0</v>
      </c>
    </row>
    <row r="82" s="10" customFormat="1" ht="37.44" customHeight="1">
      <c r="B82" s="204"/>
      <c r="C82" s="205"/>
      <c r="D82" s="206" t="s">
        <v>71</v>
      </c>
      <c r="E82" s="207" t="s">
        <v>148</v>
      </c>
      <c r="F82" s="207" t="s">
        <v>149</v>
      </c>
      <c r="G82" s="205"/>
      <c r="H82" s="205"/>
      <c r="I82" s="208"/>
      <c r="J82" s="209">
        <f>BK82</f>
        <v>0</v>
      </c>
      <c r="K82" s="205"/>
      <c r="L82" s="210"/>
      <c r="M82" s="211"/>
      <c r="N82" s="212"/>
      <c r="O82" s="212"/>
      <c r="P82" s="213">
        <f>P83+P132+P138+P166</f>
        <v>0</v>
      </c>
      <c r="Q82" s="212"/>
      <c r="R82" s="213">
        <f>R83+R132+R138+R166</f>
        <v>31.863446999999997</v>
      </c>
      <c r="S82" s="212"/>
      <c r="T82" s="214">
        <f>T83+T132+T138+T166</f>
        <v>0</v>
      </c>
      <c r="AR82" s="215" t="s">
        <v>80</v>
      </c>
      <c r="AT82" s="216" t="s">
        <v>71</v>
      </c>
      <c r="AU82" s="216" t="s">
        <v>72</v>
      </c>
      <c r="AY82" s="215" t="s">
        <v>150</v>
      </c>
      <c r="BK82" s="217">
        <f>BK83+BK132+BK138+BK166</f>
        <v>0</v>
      </c>
    </row>
    <row r="83" s="10" customFormat="1" ht="19.92" customHeight="1">
      <c r="B83" s="204"/>
      <c r="C83" s="205"/>
      <c r="D83" s="206" t="s">
        <v>71</v>
      </c>
      <c r="E83" s="218" t="s">
        <v>80</v>
      </c>
      <c r="F83" s="218" t="s">
        <v>151</v>
      </c>
      <c r="G83" s="205"/>
      <c r="H83" s="205"/>
      <c r="I83" s="208"/>
      <c r="J83" s="219">
        <f>BK83</f>
        <v>0</v>
      </c>
      <c r="K83" s="205"/>
      <c r="L83" s="210"/>
      <c r="M83" s="211"/>
      <c r="N83" s="212"/>
      <c r="O83" s="212"/>
      <c r="P83" s="213">
        <f>SUM(P84:P131)</f>
        <v>0</v>
      </c>
      <c r="Q83" s="212"/>
      <c r="R83" s="213">
        <f>SUM(R84:R131)</f>
        <v>28.911263599999998</v>
      </c>
      <c r="S83" s="212"/>
      <c r="T83" s="214">
        <f>SUM(T84:T131)</f>
        <v>0</v>
      </c>
      <c r="AR83" s="215" t="s">
        <v>80</v>
      </c>
      <c r="AT83" s="216" t="s">
        <v>71</v>
      </c>
      <c r="AU83" s="216" t="s">
        <v>80</v>
      </c>
      <c r="AY83" s="215" t="s">
        <v>150</v>
      </c>
      <c r="BK83" s="217">
        <f>SUM(BK84:BK131)</f>
        <v>0</v>
      </c>
    </row>
    <row r="84" s="1" customFormat="1" ht="25.5" customHeight="1">
      <c r="B84" s="45"/>
      <c r="C84" s="220" t="s">
        <v>80</v>
      </c>
      <c r="D84" s="220" t="s">
        <v>152</v>
      </c>
      <c r="E84" s="221" t="s">
        <v>1125</v>
      </c>
      <c r="F84" s="222" t="s">
        <v>1126</v>
      </c>
      <c r="G84" s="223" t="s">
        <v>170</v>
      </c>
      <c r="H84" s="224">
        <v>12.189</v>
      </c>
      <c r="I84" s="225"/>
      <c r="J84" s="226">
        <f>ROUND(I84*H84,2)</f>
        <v>0</v>
      </c>
      <c r="K84" s="222" t="s">
        <v>156</v>
      </c>
      <c r="L84" s="71"/>
      <c r="M84" s="227" t="s">
        <v>21</v>
      </c>
      <c r="N84" s="228" t="s">
        <v>43</v>
      </c>
      <c r="O84" s="46"/>
      <c r="P84" s="229">
        <f>O84*H84</f>
        <v>0</v>
      </c>
      <c r="Q84" s="229">
        <v>0</v>
      </c>
      <c r="R84" s="229">
        <f>Q84*H84</f>
        <v>0</v>
      </c>
      <c r="S84" s="229">
        <v>0</v>
      </c>
      <c r="T84" s="230">
        <f>S84*H84</f>
        <v>0</v>
      </c>
      <c r="AR84" s="23" t="s">
        <v>157</v>
      </c>
      <c r="AT84" s="23" t="s">
        <v>152</v>
      </c>
      <c r="AU84" s="23" t="s">
        <v>82</v>
      </c>
      <c r="AY84" s="23" t="s">
        <v>150</v>
      </c>
      <c r="BE84" s="231">
        <f>IF(N84="základní",J84,0)</f>
        <v>0</v>
      </c>
      <c r="BF84" s="231">
        <f>IF(N84="snížená",J84,0)</f>
        <v>0</v>
      </c>
      <c r="BG84" s="231">
        <f>IF(N84="zákl. přenesená",J84,0)</f>
        <v>0</v>
      </c>
      <c r="BH84" s="231">
        <f>IF(N84="sníž. přenesená",J84,0)</f>
        <v>0</v>
      </c>
      <c r="BI84" s="231">
        <f>IF(N84="nulová",J84,0)</f>
        <v>0</v>
      </c>
      <c r="BJ84" s="23" t="s">
        <v>80</v>
      </c>
      <c r="BK84" s="231">
        <f>ROUND(I84*H84,2)</f>
        <v>0</v>
      </c>
      <c r="BL84" s="23" t="s">
        <v>157</v>
      </c>
      <c r="BM84" s="23" t="s">
        <v>1698</v>
      </c>
    </row>
    <row r="85" s="12" customFormat="1">
      <c r="B85" s="244"/>
      <c r="C85" s="245"/>
      <c r="D85" s="234" t="s">
        <v>159</v>
      </c>
      <c r="E85" s="246" t="s">
        <v>21</v>
      </c>
      <c r="F85" s="247" t="s">
        <v>1699</v>
      </c>
      <c r="G85" s="245"/>
      <c r="H85" s="246" t="s">
        <v>21</v>
      </c>
      <c r="I85" s="248"/>
      <c r="J85" s="245"/>
      <c r="K85" s="245"/>
      <c r="L85" s="249"/>
      <c r="M85" s="250"/>
      <c r="N85" s="251"/>
      <c r="O85" s="251"/>
      <c r="P85" s="251"/>
      <c r="Q85" s="251"/>
      <c r="R85" s="251"/>
      <c r="S85" s="251"/>
      <c r="T85" s="252"/>
      <c r="AT85" s="253" t="s">
        <v>159</v>
      </c>
      <c r="AU85" s="253" t="s">
        <v>82</v>
      </c>
      <c r="AV85" s="12" t="s">
        <v>80</v>
      </c>
      <c r="AW85" s="12" t="s">
        <v>35</v>
      </c>
      <c r="AX85" s="12" t="s">
        <v>72</v>
      </c>
      <c r="AY85" s="253" t="s">
        <v>150</v>
      </c>
    </row>
    <row r="86" s="12" customFormat="1">
      <c r="B86" s="244"/>
      <c r="C86" s="245"/>
      <c r="D86" s="234" t="s">
        <v>159</v>
      </c>
      <c r="E86" s="246" t="s">
        <v>21</v>
      </c>
      <c r="F86" s="247" t="s">
        <v>1700</v>
      </c>
      <c r="G86" s="245"/>
      <c r="H86" s="246" t="s">
        <v>21</v>
      </c>
      <c r="I86" s="248"/>
      <c r="J86" s="245"/>
      <c r="K86" s="245"/>
      <c r="L86" s="249"/>
      <c r="M86" s="250"/>
      <c r="N86" s="251"/>
      <c r="O86" s="251"/>
      <c r="P86" s="251"/>
      <c r="Q86" s="251"/>
      <c r="R86" s="251"/>
      <c r="S86" s="251"/>
      <c r="T86" s="252"/>
      <c r="AT86" s="253" t="s">
        <v>159</v>
      </c>
      <c r="AU86" s="253" t="s">
        <v>82</v>
      </c>
      <c r="AV86" s="12" t="s">
        <v>80</v>
      </c>
      <c r="AW86" s="12" t="s">
        <v>35</v>
      </c>
      <c r="AX86" s="12" t="s">
        <v>72</v>
      </c>
      <c r="AY86" s="253" t="s">
        <v>150</v>
      </c>
    </row>
    <row r="87" s="11" customFormat="1">
      <c r="B87" s="232"/>
      <c r="C87" s="233"/>
      <c r="D87" s="234" t="s">
        <v>159</v>
      </c>
      <c r="E87" s="235" t="s">
        <v>21</v>
      </c>
      <c r="F87" s="236" t="s">
        <v>1701</v>
      </c>
      <c r="G87" s="233"/>
      <c r="H87" s="237">
        <v>9.8239999999999998</v>
      </c>
      <c r="I87" s="238"/>
      <c r="J87" s="233"/>
      <c r="K87" s="233"/>
      <c r="L87" s="239"/>
      <c r="M87" s="240"/>
      <c r="N87" s="241"/>
      <c r="O87" s="241"/>
      <c r="P87" s="241"/>
      <c r="Q87" s="241"/>
      <c r="R87" s="241"/>
      <c r="S87" s="241"/>
      <c r="T87" s="242"/>
      <c r="AT87" s="243" t="s">
        <v>159</v>
      </c>
      <c r="AU87" s="243" t="s">
        <v>82</v>
      </c>
      <c r="AV87" s="11" t="s">
        <v>82</v>
      </c>
      <c r="AW87" s="11" t="s">
        <v>35</v>
      </c>
      <c r="AX87" s="11" t="s">
        <v>72</v>
      </c>
      <c r="AY87" s="243" t="s">
        <v>150</v>
      </c>
    </row>
    <row r="88" s="11" customFormat="1">
      <c r="B88" s="232"/>
      <c r="C88" s="233"/>
      <c r="D88" s="234" t="s">
        <v>159</v>
      </c>
      <c r="E88" s="235" t="s">
        <v>21</v>
      </c>
      <c r="F88" s="236" t="s">
        <v>1702</v>
      </c>
      <c r="G88" s="233"/>
      <c r="H88" s="237">
        <v>4.3650000000000002</v>
      </c>
      <c r="I88" s="238"/>
      <c r="J88" s="233"/>
      <c r="K88" s="233"/>
      <c r="L88" s="239"/>
      <c r="M88" s="240"/>
      <c r="N88" s="241"/>
      <c r="O88" s="241"/>
      <c r="P88" s="241"/>
      <c r="Q88" s="241"/>
      <c r="R88" s="241"/>
      <c r="S88" s="241"/>
      <c r="T88" s="242"/>
      <c r="AT88" s="243" t="s">
        <v>159</v>
      </c>
      <c r="AU88" s="243" t="s">
        <v>82</v>
      </c>
      <c r="AV88" s="11" t="s">
        <v>82</v>
      </c>
      <c r="AW88" s="11" t="s">
        <v>35</v>
      </c>
      <c r="AX88" s="11" t="s">
        <v>72</v>
      </c>
      <c r="AY88" s="243" t="s">
        <v>150</v>
      </c>
    </row>
    <row r="89" s="11" customFormat="1">
      <c r="B89" s="232"/>
      <c r="C89" s="233"/>
      <c r="D89" s="234" t="s">
        <v>159</v>
      </c>
      <c r="E89" s="235" t="s">
        <v>21</v>
      </c>
      <c r="F89" s="236" t="s">
        <v>1703</v>
      </c>
      <c r="G89" s="233"/>
      <c r="H89" s="237">
        <v>-2</v>
      </c>
      <c r="I89" s="238"/>
      <c r="J89" s="233"/>
      <c r="K89" s="233"/>
      <c r="L89" s="239"/>
      <c r="M89" s="240"/>
      <c r="N89" s="241"/>
      <c r="O89" s="241"/>
      <c r="P89" s="241"/>
      <c r="Q89" s="241"/>
      <c r="R89" s="241"/>
      <c r="S89" s="241"/>
      <c r="T89" s="242"/>
      <c r="AT89" s="243" t="s">
        <v>159</v>
      </c>
      <c r="AU89" s="243" t="s">
        <v>82</v>
      </c>
      <c r="AV89" s="11" t="s">
        <v>82</v>
      </c>
      <c r="AW89" s="11" t="s">
        <v>35</v>
      </c>
      <c r="AX89" s="11" t="s">
        <v>72</v>
      </c>
      <c r="AY89" s="243" t="s">
        <v>150</v>
      </c>
    </row>
    <row r="90" s="13" customFormat="1">
      <c r="B90" s="254"/>
      <c r="C90" s="255"/>
      <c r="D90" s="234" t="s">
        <v>159</v>
      </c>
      <c r="E90" s="256" t="s">
        <v>21</v>
      </c>
      <c r="F90" s="257" t="s">
        <v>180</v>
      </c>
      <c r="G90" s="255"/>
      <c r="H90" s="258">
        <v>12.189</v>
      </c>
      <c r="I90" s="259"/>
      <c r="J90" s="255"/>
      <c r="K90" s="255"/>
      <c r="L90" s="260"/>
      <c r="M90" s="261"/>
      <c r="N90" s="262"/>
      <c r="O90" s="262"/>
      <c r="P90" s="262"/>
      <c r="Q90" s="262"/>
      <c r="R90" s="262"/>
      <c r="S90" s="262"/>
      <c r="T90" s="263"/>
      <c r="AT90" s="264" t="s">
        <v>159</v>
      </c>
      <c r="AU90" s="264" t="s">
        <v>82</v>
      </c>
      <c r="AV90" s="13" t="s">
        <v>164</v>
      </c>
      <c r="AW90" s="13" t="s">
        <v>35</v>
      </c>
      <c r="AX90" s="13" t="s">
        <v>80</v>
      </c>
      <c r="AY90" s="264" t="s">
        <v>150</v>
      </c>
    </row>
    <row r="91" s="1" customFormat="1" ht="38.25" customHeight="1">
      <c r="B91" s="45"/>
      <c r="C91" s="220" t="s">
        <v>82</v>
      </c>
      <c r="D91" s="220" t="s">
        <v>152</v>
      </c>
      <c r="E91" s="221" t="s">
        <v>191</v>
      </c>
      <c r="F91" s="222" t="s">
        <v>192</v>
      </c>
      <c r="G91" s="223" t="s">
        <v>170</v>
      </c>
      <c r="H91" s="224">
        <v>12.189</v>
      </c>
      <c r="I91" s="225"/>
      <c r="J91" s="226">
        <f>ROUND(I91*H91,2)</f>
        <v>0</v>
      </c>
      <c r="K91" s="222" t="s">
        <v>156</v>
      </c>
      <c r="L91" s="71"/>
      <c r="M91" s="227" t="s">
        <v>21</v>
      </c>
      <c r="N91" s="228" t="s">
        <v>43</v>
      </c>
      <c r="O91" s="46"/>
      <c r="P91" s="229">
        <f>O91*H91</f>
        <v>0</v>
      </c>
      <c r="Q91" s="229">
        <v>0</v>
      </c>
      <c r="R91" s="229">
        <f>Q91*H91</f>
        <v>0</v>
      </c>
      <c r="S91" s="229">
        <v>0</v>
      </c>
      <c r="T91" s="230">
        <f>S91*H91</f>
        <v>0</v>
      </c>
      <c r="AR91" s="23" t="s">
        <v>157</v>
      </c>
      <c r="AT91" s="23" t="s">
        <v>152</v>
      </c>
      <c r="AU91" s="23" t="s">
        <v>82</v>
      </c>
      <c r="AY91" s="23" t="s">
        <v>150</v>
      </c>
      <c r="BE91" s="231">
        <f>IF(N91="základní",J91,0)</f>
        <v>0</v>
      </c>
      <c r="BF91" s="231">
        <f>IF(N91="snížená",J91,0)</f>
        <v>0</v>
      </c>
      <c r="BG91" s="231">
        <f>IF(N91="zákl. přenesená",J91,0)</f>
        <v>0</v>
      </c>
      <c r="BH91" s="231">
        <f>IF(N91="sníž. přenesená",J91,0)</f>
        <v>0</v>
      </c>
      <c r="BI91" s="231">
        <f>IF(N91="nulová",J91,0)</f>
        <v>0</v>
      </c>
      <c r="BJ91" s="23" t="s">
        <v>80</v>
      </c>
      <c r="BK91" s="231">
        <f>ROUND(I91*H91,2)</f>
        <v>0</v>
      </c>
      <c r="BL91" s="23" t="s">
        <v>157</v>
      </c>
      <c r="BM91" s="23" t="s">
        <v>1704</v>
      </c>
    </row>
    <row r="92" s="1" customFormat="1" ht="38.25" customHeight="1">
      <c r="B92" s="45"/>
      <c r="C92" s="220" t="s">
        <v>164</v>
      </c>
      <c r="D92" s="220" t="s">
        <v>152</v>
      </c>
      <c r="E92" s="221" t="s">
        <v>1134</v>
      </c>
      <c r="F92" s="222" t="s">
        <v>1135</v>
      </c>
      <c r="G92" s="223" t="s">
        <v>170</v>
      </c>
      <c r="H92" s="224">
        <v>2</v>
      </c>
      <c r="I92" s="225"/>
      <c r="J92" s="226">
        <f>ROUND(I92*H92,2)</f>
        <v>0</v>
      </c>
      <c r="K92" s="222" t="s">
        <v>156</v>
      </c>
      <c r="L92" s="71"/>
      <c r="M92" s="227" t="s">
        <v>21</v>
      </c>
      <c r="N92" s="228" t="s">
        <v>43</v>
      </c>
      <c r="O92" s="46"/>
      <c r="P92" s="229">
        <f>O92*H92</f>
        <v>0</v>
      </c>
      <c r="Q92" s="229">
        <v>0</v>
      </c>
      <c r="R92" s="229">
        <f>Q92*H92</f>
        <v>0</v>
      </c>
      <c r="S92" s="229">
        <v>0</v>
      </c>
      <c r="T92" s="230">
        <f>S92*H92</f>
        <v>0</v>
      </c>
      <c r="AR92" s="23" t="s">
        <v>157</v>
      </c>
      <c r="AT92" s="23" t="s">
        <v>152</v>
      </c>
      <c r="AU92" s="23" t="s">
        <v>82</v>
      </c>
      <c r="AY92" s="23" t="s">
        <v>150</v>
      </c>
      <c r="BE92" s="231">
        <f>IF(N92="základní",J92,0)</f>
        <v>0</v>
      </c>
      <c r="BF92" s="231">
        <f>IF(N92="snížená",J92,0)</f>
        <v>0</v>
      </c>
      <c r="BG92" s="231">
        <f>IF(N92="zákl. přenesená",J92,0)</f>
        <v>0</v>
      </c>
      <c r="BH92" s="231">
        <f>IF(N92="sníž. přenesená",J92,0)</f>
        <v>0</v>
      </c>
      <c r="BI92" s="231">
        <f>IF(N92="nulová",J92,0)</f>
        <v>0</v>
      </c>
      <c r="BJ92" s="23" t="s">
        <v>80</v>
      </c>
      <c r="BK92" s="231">
        <f>ROUND(I92*H92,2)</f>
        <v>0</v>
      </c>
      <c r="BL92" s="23" t="s">
        <v>157</v>
      </c>
      <c r="BM92" s="23" t="s">
        <v>1705</v>
      </c>
    </row>
    <row r="93" s="11" customFormat="1">
      <c r="B93" s="232"/>
      <c r="C93" s="233"/>
      <c r="D93" s="234" t="s">
        <v>159</v>
      </c>
      <c r="E93" s="235" t="s">
        <v>21</v>
      </c>
      <c r="F93" s="236" t="s">
        <v>1706</v>
      </c>
      <c r="G93" s="233"/>
      <c r="H93" s="237">
        <v>2</v>
      </c>
      <c r="I93" s="238"/>
      <c r="J93" s="233"/>
      <c r="K93" s="233"/>
      <c r="L93" s="239"/>
      <c r="M93" s="240"/>
      <c r="N93" s="241"/>
      <c r="O93" s="241"/>
      <c r="P93" s="241"/>
      <c r="Q93" s="241"/>
      <c r="R93" s="241"/>
      <c r="S93" s="241"/>
      <c r="T93" s="242"/>
      <c r="AT93" s="243" t="s">
        <v>159</v>
      </c>
      <c r="AU93" s="243" t="s">
        <v>82</v>
      </c>
      <c r="AV93" s="11" t="s">
        <v>82</v>
      </c>
      <c r="AW93" s="11" t="s">
        <v>35</v>
      </c>
      <c r="AX93" s="11" t="s">
        <v>80</v>
      </c>
      <c r="AY93" s="243" t="s">
        <v>150</v>
      </c>
    </row>
    <row r="94" s="1" customFormat="1" ht="38.25" customHeight="1">
      <c r="B94" s="45"/>
      <c r="C94" s="220" t="s">
        <v>157</v>
      </c>
      <c r="D94" s="220" t="s">
        <v>152</v>
      </c>
      <c r="E94" s="221" t="s">
        <v>1138</v>
      </c>
      <c r="F94" s="222" t="s">
        <v>1139</v>
      </c>
      <c r="G94" s="223" t="s">
        <v>170</v>
      </c>
      <c r="H94" s="224">
        <v>2</v>
      </c>
      <c r="I94" s="225"/>
      <c r="J94" s="226">
        <f>ROUND(I94*H94,2)</f>
        <v>0</v>
      </c>
      <c r="K94" s="222" t="s">
        <v>156</v>
      </c>
      <c r="L94" s="71"/>
      <c r="M94" s="227" t="s">
        <v>21</v>
      </c>
      <c r="N94" s="228" t="s">
        <v>43</v>
      </c>
      <c r="O94" s="46"/>
      <c r="P94" s="229">
        <f>O94*H94</f>
        <v>0</v>
      </c>
      <c r="Q94" s="229">
        <v>0</v>
      </c>
      <c r="R94" s="229">
        <f>Q94*H94</f>
        <v>0</v>
      </c>
      <c r="S94" s="229">
        <v>0</v>
      </c>
      <c r="T94" s="230">
        <f>S94*H94</f>
        <v>0</v>
      </c>
      <c r="AR94" s="23" t="s">
        <v>157</v>
      </c>
      <c r="AT94" s="23" t="s">
        <v>152</v>
      </c>
      <c r="AU94" s="23" t="s">
        <v>82</v>
      </c>
      <c r="AY94" s="23" t="s">
        <v>150</v>
      </c>
      <c r="BE94" s="231">
        <f>IF(N94="základní",J94,0)</f>
        <v>0</v>
      </c>
      <c r="BF94" s="231">
        <f>IF(N94="snížená",J94,0)</f>
        <v>0</v>
      </c>
      <c r="BG94" s="231">
        <f>IF(N94="zákl. přenesená",J94,0)</f>
        <v>0</v>
      </c>
      <c r="BH94" s="231">
        <f>IF(N94="sníž. přenesená",J94,0)</f>
        <v>0</v>
      </c>
      <c r="BI94" s="231">
        <f>IF(N94="nulová",J94,0)</f>
        <v>0</v>
      </c>
      <c r="BJ94" s="23" t="s">
        <v>80</v>
      </c>
      <c r="BK94" s="231">
        <f>ROUND(I94*H94,2)</f>
        <v>0</v>
      </c>
      <c r="BL94" s="23" t="s">
        <v>157</v>
      </c>
      <c r="BM94" s="23" t="s">
        <v>1707</v>
      </c>
    </row>
    <row r="95" s="1" customFormat="1" ht="25.5" customHeight="1">
      <c r="B95" s="45"/>
      <c r="C95" s="220" t="s">
        <v>173</v>
      </c>
      <c r="D95" s="220" t="s">
        <v>152</v>
      </c>
      <c r="E95" s="221" t="s">
        <v>1141</v>
      </c>
      <c r="F95" s="222" t="s">
        <v>1142</v>
      </c>
      <c r="G95" s="223" t="s">
        <v>155</v>
      </c>
      <c r="H95" s="224">
        <v>15.789999999999999</v>
      </c>
      <c r="I95" s="225"/>
      <c r="J95" s="226">
        <f>ROUND(I95*H95,2)</f>
        <v>0</v>
      </c>
      <c r="K95" s="222" t="s">
        <v>156</v>
      </c>
      <c r="L95" s="71"/>
      <c r="M95" s="227" t="s">
        <v>21</v>
      </c>
      <c r="N95" s="228" t="s">
        <v>43</v>
      </c>
      <c r="O95" s="46"/>
      <c r="P95" s="229">
        <f>O95*H95</f>
        <v>0</v>
      </c>
      <c r="Q95" s="229">
        <v>0.00084000000000000003</v>
      </c>
      <c r="R95" s="229">
        <f>Q95*H95</f>
        <v>0.0132636</v>
      </c>
      <c r="S95" s="229">
        <v>0</v>
      </c>
      <c r="T95" s="230">
        <f>S95*H95</f>
        <v>0</v>
      </c>
      <c r="AR95" s="23" t="s">
        <v>157</v>
      </c>
      <c r="AT95" s="23" t="s">
        <v>152</v>
      </c>
      <c r="AU95" s="23" t="s">
        <v>82</v>
      </c>
      <c r="AY95" s="23" t="s">
        <v>150</v>
      </c>
      <c r="BE95" s="231">
        <f>IF(N95="základní",J95,0)</f>
        <v>0</v>
      </c>
      <c r="BF95" s="231">
        <f>IF(N95="snížená",J95,0)</f>
        <v>0</v>
      </c>
      <c r="BG95" s="231">
        <f>IF(N95="zákl. přenesená",J95,0)</f>
        <v>0</v>
      </c>
      <c r="BH95" s="231">
        <f>IF(N95="sníž. přenesená",J95,0)</f>
        <v>0</v>
      </c>
      <c r="BI95" s="231">
        <f>IF(N95="nulová",J95,0)</f>
        <v>0</v>
      </c>
      <c r="BJ95" s="23" t="s">
        <v>80</v>
      </c>
      <c r="BK95" s="231">
        <f>ROUND(I95*H95,2)</f>
        <v>0</v>
      </c>
      <c r="BL95" s="23" t="s">
        <v>157</v>
      </c>
      <c r="BM95" s="23" t="s">
        <v>1708</v>
      </c>
    </row>
    <row r="96" s="12" customFormat="1">
      <c r="B96" s="244"/>
      <c r="C96" s="245"/>
      <c r="D96" s="234" t="s">
        <v>159</v>
      </c>
      <c r="E96" s="246" t="s">
        <v>21</v>
      </c>
      <c r="F96" s="247" t="s">
        <v>1699</v>
      </c>
      <c r="G96" s="245"/>
      <c r="H96" s="246" t="s">
        <v>21</v>
      </c>
      <c r="I96" s="248"/>
      <c r="J96" s="245"/>
      <c r="K96" s="245"/>
      <c r="L96" s="249"/>
      <c r="M96" s="250"/>
      <c r="N96" s="251"/>
      <c r="O96" s="251"/>
      <c r="P96" s="251"/>
      <c r="Q96" s="251"/>
      <c r="R96" s="251"/>
      <c r="S96" s="251"/>
      <c r="T96" s="252"/>
      <c r="AT96" s="253" t="s">
        <v>159</v>
      </c>
      <c r="AU96" s="253" t="s">
        <v>82</v>
      </c>
      <c r="AV96" s="12" t="s">
        <v>80</v>
      </c>
      <c r="AW96" s="12" t="s">
        <v>35</v>
      </c>
      <c r="AX96" s="12" t="s">
        <v>72</v>
      </c>
      <c r="AY96" s="253" t="s">
        <v>150</v>
      </c>
    </row>
    <row r="97" s="11" customFormat="1">
      <c r="B97" s="232"/>
      <c r="C97" s="233"/>
      <c r="D97" s="234" t="s">
        <v>159</v>
      </c>
      <c r="E97" s="235" t="s">
        <v>21</v>
      </c>
      <c r="F97" s="236" t="s">
        <v>1709</v>
      </c>
      <c r="G97" s="233"/>
      <c r="H97" s="237">
        <v>10.914999999999999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AT97" s="243" t="s">
        <v>159</v>
      </c>
      <c r="AU97" s="243" t="s">
        <v>82</v>
      </c>
      <c r="AV97" s="11" t="s">
        <v>82</v>
      </c>
      <c r="AW97" s="11" t="s">
        <v>35</v>
      </c>
      <c r="AX97" s="11" t="s">
        <v>72</v>
      </c>
      <c r="AY97" s="243" t="s">
        <v>150</v>
      </c>
    </row>
    <row r="98" s="11" customFormat="1">
      <c r="B98" s="232"/>
      <c r="C98" s="233"/>
      <c r="D98" s="234" t="s">
        <v>159</v>
      </c>
      <c r="E98" s="235" t="s">
        <v>21</v>
      </c>
      <c r="F98" s="236" t="s">
        <v>1710</v>
      </c>
      <c r="G98" s="233"/>
      <c r="H98" s="237">
        <v>4.875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AT98" s="243" t="s">
        <v>159</v>
      </c>
      <c r="AU98" s="243" t="s">
        <v>82</v>
      </c>
      <c r="AV98" s="11" t="s">
        <v>82</v>
      </c>
      <c r="AW98" s="11" t="s">
        <v>35</v>
      </c>
      <c r="AX98" s="11" t="s">
        <v>72</v>
      </c>
      <c r="AY98" s="243" t="s">
        <v>150</v>
      </c>
    </row>
    <row r="99" s="13" customFormat="1">
      <c r="B99" s="254"/>
      <c r="C99" s="255"/>
      <c r="D99" s="234" t="s">
        <v>159</v>
      </c>
      <c r="E99" s="256" t="s">
        <v>21</v>
      </c>
      <c r="F99" s="257" t="s">
        <v>180</v>
      </c>
      <c r="G99" s="255"/>
      <c r="H99" s="258">
        <v>15.789999999999999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AT99" s="264" t="s">
        <v>159</v>
      </c>
      <c r="AU99" s="264" t="s">
        <v>82</v>
      </c>
      <c r="AV99" s="13" t="s">
        <v>164</v>
      </c>
      <c r="AW99" s="13" t="s">
        <v>35</v>
      </c>
      <c r="AX99" s="13" t="s">
        <v>80</v>
      </c>
      <c r="AY99" s="264" t="s">
        <v>150</v>
      </c>
    </row>
    <row r="100" s="1" customFormat="1" ht="25.5" customHeight="1">
      <c r="B100" s="45"/>
      <c r="C100" s="220" t="s">
        <v>181</v>
      </c>
      <c r="D100" s="220" t="s">
        <v>152</v>
      </c>
      <c r="E100" s="221" t="s">
        <v>1145</v>
      </c>
      <c r="F100" s="222" t="s">
        <v>1146</v>
      </c>
      <c r="G100" s="223" t="s">
        <v>155</v>
      </c>
      <c r="H100" s="224">
        <v>15.789999999999999</v>
      </c>
      <c r="I100" s="225"/>
      <c r="J100" s="226">
        <f>ROUND(I100*H100,2)</f>
        <v>0</v>
      </c>
      <c r="K100" s="222" t="s">
        <v>156</v>
      </c>
      <c r="L100" s="71"/>
      <c r="M100" s="227" t="s">
        <v>21</v>
      </c>
      <c r="N100" s="228" t="s">
        <v>43</v>
      </c>
      <c r="O100" s="46"/>
      <c r="P100" s="229">
        <f>O100*H100</f>
        <v>0</v>
      </c>
      <c r="Q100" s="229">
        <v>0</v>
      </c>
      <c r="R100" s="229">
        <f>Q100*H100</f>
        <v>0</v>
      </c>
      <c r="S100" s="229">
        <v>0</v>
      </c>
      <c r="T100" s="230">
        <f>S100*H100</f>
        <v>0</v>
      </c>
      <c r="AR100" s="23" t="s">
        <v>157</v>
      </c>
      <c r="AT100" s="23" t="s">
        <v>152</v>
      </c>
      <c r="AU100" s="23" t="s">
        <v>82</v>
      </c>
      <c r="AY100" s="23" t="s">
        <v>150</v>
      </c>
      <c r="BE100" s="231">
        <f>IF(N100="základní",J100,0)</f>
        <v>0</v>
      </c>
      <c r="BF100" s="231">
        <f>IF(N100="snížená",J100,0)</f>
        <v>0</v>
      </c>
      <c r="BG100" s="231">
        <f>IF(N100="zákl. přenesená",J100,0)</f>
        <v>0</v>
      </c>
      <c r="BH100" s="231">
        <f>IF(N100="sníž. přenesená",J100,0)</f>
        <v>0</v>
      </c>
      <c r="BI100" s="231">
        <f>IF(N100="nulová",J100,0)</f>
        <v>0</v>
      </c>
      <c r="BJ100" s="23" t="s">
        <v>80</v>
      </c>
      <c r="BK100" s="231">
        <f>ROUND(I100*H100,2)</f>
        <v>0</v>
      </c>
      <c r="BL100" s="23" t="s">
        <v>157</v>
      </c>
      <c r="BM100" s="23" t="s">
        <v>1711</v>
      </c>
    </row>
    <row r="101" s="1" customFormat="1" ht="38.25" customHeight="1">
      <c r="B101" s="45"/>
      <c r="C101" s="220" t="s">
        <v>185</v>
      </c>
      <c r="D101" s="220" t="s">
        <v>152</v>
      </c>
      <c r="E101" s="221" t="s">
        <v>1148</v>
      </c>
      <c r="F101" s="222" t="s">
        <v>1149</v>
      </c>
      <c r="G101" s="223" t="s">
        <v>170</v>
      </c>
      <c r="H101" s="224">
        <v>6.4489999999999998</v>
      </c>
      <c r="I101" s="225"/>
      <c r="J101" s="226">
        <f>ROUND(I101*H101,2)</f>
        <v>0</v>
      </c>
      <c r="K101" s="222" t="s">
        <v>156</v>
      </c>
      <c r="L101" s="71"/>
      <c r="M101" s="227" t="s">
        <v>21</v>
      </c>
      <c r="N101" s="228" t="s">
        <v>43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157</v>
      </c>
      <c r="AT101" s="23" t="s">
        <v>152</v>
      </c>
      <c r="AU101" s="23" t="s">
        <v>82</v>
      </c>
      <c r="AY101" s="23" t="s">
        <v>150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80</v>
      </c>
      <c r="BK101" s="231">
        <f>ROUND(I101*H101,2)</f>
        <v>0</v>
      </c>
      <c r="BL101" s="23" t="s">
        <v>157</v>
      </c>
      <c r="BM101" s="23" t="s">
        <v>1712</v>
      </c>
    </row>
    <row r="102" s="12" customFormat="1">
      <c r="B102" s="244"/>
      <c r="C102" s="245"/>
      <c r="D102" s="234" t="s">
        <v>159</v>
      </c>
      <c r="E102" s="246" t="s">
        <v>21</v>
      </c>
      <c r="F102" s="247" t="s">
        <v>1699</v>
      </c>
      <c r="G102" s="245"/>
      <c r="H102" s="246" t="s">
        <v>21</v>
      </c>
      <c r="I102" s="248"/>
      <c r="J102" s="245"/>
      <c r="K102" s="245"/>
      <c r="L102" s="249"/>
      <c r="M102" s="250"/>
      <c r="N102" s="251"/>
      <c r="O102" s="251"/>
      <c r="P102" s="251"/>
      <c r="Q102" s="251"/>
      <c r="R102" s="251"/>
      <c r="S102" s="251"/>
      <c r="T102" s="252"/>
      <c r="AT102" s="253" t="s">
        <v>159</v>
      </c>
      <c r="AU102" s="253" t="s">
        <v>82</v>
      </c>
      <c r="AV102" s="12" t="s">
        <v>80</v>
      </c>
      <c r="AW102" s="12" t="s">
        <v>35</v>
      </c>
      <c r="AX102" s="12" t="s">
        <v>72</v>
      </c>
      <c r="AY102" s="253" t="s">
        <v>150</v>
      </c>
    </row>
    <row r="103" s="12" customFormat="1">
      <c r="B103" s="244"/>
      <c r="C103" s="245"/>
      <c r="D103" s="234" t="s">
        <v>159</v>
      </c>
      <c r="E103" s="246" t="s">
        <v>21</v>
      </c>
      <c r="F103" s="247" t="s">
        <v>1700</v>
      </c>
      <c r="G103" s="245"/>
      <c r="H103" s="246" t="s">
        <v>21</v>
      </c>
      <c r="I103" s="248"/>
      <c r="J103" s="245"/>
      <c r="K103" s="245"/>
      <c r="L103" s="249"/>
      <c r="M103" s="250"/>
      <c r="N103" s="251"/>
      <c r="O103" s="251"/>
      <c r="P103" s="251"/>
      <c r="Q103" s="251"/>
      <c r="R103" s="251"/>
      <c r="S103" s="251"/>
      <c r="T103" s="252"/>
      <c r="AT103" s="253" t="s">
        <v>159</v>
      </c>
      <c r="AU103" s="253" t="s">
        <v>82</v>
      </c>
      <c r="AV103" s="12" t="s">
        <v>80</v>
      </c>
      <c r="AW103" s="12" t="s">
        <v>35</v>
      </c>
      <c r="AX103" s="12" t="s">
        <v>72</v>
      </c>
      <c r="AY103" s="253" t="s">
        <v>150</v>
      </c>
    </row>
    <row r="104" s="11" customFormat="1">
      <c r="B104" s="232"/>
      <c r="C104" s="233"/>
      <c r="D104" s="234" t="s">
        <v>159</v>
      </c>
      <c r="E104" s="235" t="s">
        <v>21</v>
      </c>
      <c r="F104" s="236" t="s">
        <v>1713</v>
      </c>
      <c r="G104" s="233"/>
      <c r="H104" s="237">
        <v>5.1619999999999999</v>
      </c>
      <c r="I104" s="238"/>
      <c r="J104" s="233"/>
      <c r="K104" s="233"/>
      <c r="L104" s="239"/>
      <c r="M104" s="240"/>
      <c r="N104" s="241"/>
      <c r="O104" s="241"/>
      <c r="P104" s="241"/>
      <c r="Q104" s="241"/>
      <c r="R104" s="241"/>
      <c r="S104" s="241"/>
      <c r="T104" s="242"/>
      <c r="AT104" s="243" t="s">
        <v>159</v>
      </c>
      <c r="AU104" s="243" t="s">
        <v>82</v>
      </c>
      <c r="AV104" s="11" t="s">
        <v>82</v>
      </c>
      <c r="AW104" s="11" t="s">
        <v>35</v>
      </c>
      <c r="AX104" s="11" t="s">
        <v>72</v>
      </c>
      <c r="AY104" s="243" t="s">
        <v>150</v>
      </c>
    </row>
    <row r="105" s="11" customFormat="1">
      <c r="B105" s="232"/>
      <c r="C105" s="233"/>
      <c r="D105" s="234" t="s">
        <v>159</v>
      </c>
      <c r="E105" s="235" t="s">
        <v>21</v>
      </c>
      <c r="F105" s="236" t="s">
        <v>1714</v>
      </c>
      <c r="G105" s="233"/>
      <c r="H105" s="237">
        <v>1.2869999999999999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AT105" s="243" t="s">
        <v>159</v>
      </c>
      <c r="AU105" s="243" t="s">
        <v>82</v>
      </c>
      <c r="AV105" s="11" t="s">
        <v>82</v>
      </c>
      <c r="AW105" s="11" t="s">
        <v>35</v>
      </c>
      <c r="AX105" s="11" t="s">
        <v>72</v>
      </c>
      <c r="AY105" s="243" t="s">
        <v>150</v>
      </c>
    </row>
    <row r="106" s="13" customFormat="1">
      <c r="B106" s="254"/>
      <c r="C106" s="255"/>
      <c r="D106" s="234" t="s">
        <v>159</v>
      </c>
      <c r="E106" s="256" t="s">
        <v>21</v>
      </c>
      <c r="F106" s="257" t="s">
        <v>180</v>
      </c>
      <c r="G106" s="255"/>
      <c r="H106" s="258">
        <v>6.4489999999999998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AT106" s="264" t="s">
        <v>159</v>
      </c>
      <c r="AU106" s="264" t="s">
        <v>82</v>
      </c>
      <c r="AV106" s="13" t="s">
        <v>164</v>
      </c>
      <c r="AW106" s="13" t="s">
        <v>35</v>
      </c>
      <c r="AX106" s="13" t="s">
        <v>80</v>
      </c>
      <c r="AY106" s="264" t="s">
        <v>150</v>
      </c>
    </row>
    <row r="107" s="1" customFormat="1" ht="38.25" customHeight="1">
      <c r="B107" s="45"/>
      <c r="C107" s="220" t="s">
        <v>190</v>
      </c>
      <c r="D107" s="220" t="s">
        <v>152</v>
      </c>
      <c r="E107" s="221" t="s">
        <v>210</v>
      </c>
      <c r="F107" s="222" t="s">
        <v>211</v>
      </c>
      <c r="G107" s="223" t="s">
        <v>170</v>
      </c>
      <c r="H107" s="224">
        <v>14.189</v>
      </c>
      <c r="I107" s="225"/>
      <c r="J107" s="226">
        <f>ROUND(I107*H107,2)</f>
        <v>0</v>
      </c>
      <c r="K107" s="222" t="s">
        <v>156</v>
      </c>
      <c r="L107" s="71"/>
      <c r="M107" s="227" t="s">
        <v>21</v>
      </c>
      <c r="N107" s="228" t="s">
        <v>43</v>
      </c>
      <c r="O107" s="4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AR107" s="23" t="s">
        <v>157</v>
      </c>
      <c r="AT107" s="23" t="s">
        <v>152</v>
      </c>
      <c r="AU107" s="23" t="s">
        <v>82</v>
      </c>
      <c r="AY107" s="23" t="s">
        <v>150</v>
      </c>
      <c r="BE107" s="231">
        <f>IF(N107="základní",J107,0)</f>
        <v>0</v>
      </c>
      <c r="BF107" s="231">
        <f>IF(N107="snížená",J107,0)</f>
        <v>0</v>
      </c>
      <c r="BG107" s="231">
        <f>IF(N107="zákl. přenesená",J107,0)</f>
        <v>0</v>
      </c>
      <c r="BH107" s="231">
        <f>IF(N107="sníž. přenesená",J107,0)</f>
        <v>0</v>
      </c>
      <c r="BI107" s="231">
        <f>IF(N107="nulová",J107,0)</f>
        <v>0</v>
      </c>
      <c r="BJ107" s="23" t="s">
        <v>80</v>
      </c>
      <c r="BK107" s="231">
        <f>ROUND(I107*H107,2)</f>
        <v>0</v>
      </c>
      <c r="BL107" s="23" t="s">
        <v>157</v>
      </c>
      <c r="BM107" s="23" t="s">
        <v>1715</v>
      </c>
    </row>
    <row r="108" s="11" customFormat="1">
      <c r="B108" s="232"/>
      <c r="C108" s="233"/>
      <c r="D108" s="234" t="s">
        <v>159</v>
      </c>
      <c r="E108" s="235" t="s">
        <v>21</v>
      </c>
      <c r="F108" s="236" t="s">
        <v>1716</v>
      </c>
      <c r="G108" s="233"/>
      <c r="H108" s="237">
        <v>14.189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AT108" s="243" t="s">
        <v>159</v>
      </c>
      <c r="AU108" s="243" t="s">
        <v>82</v>
      </c>
      <c r="AV108" s="11" t="s">
        <v>82</v>
      </c>
      <c r="AW108" s="11" t="s">
        <v>35</v>
      </c>
      <c r="AX108" s="11" t="s">
        <v>80</v>
      </c>
      <c r="AY108" s="243" t="s">
        <v>150</v>
      </c>
    </row>
    <row r="109" s="1" customFormat="1" ht="25.5" customHeight="1">
      <c r="B109" s="45"/>
      <c r="C109" s="220" t="s">
        <v>194</v>
      </c>
      <c r="D109" s="220" t="s">
        <v>152</v>
      </c>
      <c r="E109" s="221" t="s">
        <v>1156</v>
      </c>
      <c r="F109" s="222" t="s">
        <v>1157</v>
      </c>
      <c r="G109" s="223" t="s">
        <v>170</v>
      </c>
      <c r="H109" s="224">
        <v>2</v>
      </c>
      <c r="I109" s="225"/>
      <c r="J109" s="226">
        <f>ROUND(I109*H109,2)</f>
        <v>0</v>
      </c>
      <c r="K109" s="222" t="s">
        <v>156</v>
      </c>
      <c r="L109" s="71"/>
      <c r="M109" s="227" t="s">
        <v>21</v>
      </c>
      <c r="N109" s="228" t="s">
        <v>43</v>
      </c>
      <c r="O109" s="4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AR109" s="23" t="s">
        <v>157</v>
      </c>
      <c r="AT109" s="23" t="s">
        <v>152</v>
      </c>
      <c r="AU109" s="23" t="s">
        <v>82</v>
      </c>
      <c r="AY109" s="23" t="s">
        <v>150</v>
      </c>
      <c r="BE109" s="231">
        <f>IF(N109="základní",J109,0)</f>
        <v>0</v>
      </c>
      <c r="BF109" s="231">
        <f>IF(N109="snížená",J109,0)</f>
        <v>0</v>
      </c>
      <c r="BG109" s="231">
        <f>IF(N109="zákl. přenesená",J109,0)</f>
        <v>0</v>
      </c>
      <c r="BH109" s="231">
        <f>IF(N109="sníž. přenesená",J109,0)</f>
        <v>0</v>
      </c>
      <c r="BI109" s="231">
        <f>IF(N109="nulová",J109,0)</f>
        <v>0</v>
      </c>
      <c r="BJ109" s="23" t="s">
        <v>80</v>
      </c>
      <c r="BK109" s="231">
        <f>ROUND(I109*H109,2)</f>
        <v>0</v>
      </c>
      <c r="BL109" s="23" t="s">
        <v>157</v>
      </c>
      <c r="BM109" s="23" t="s">
        <v>1717</v>
      </c>
    </row>
    <row r="110" s="11" customFormat="1">
      <c r="B110" s="232"/>
      <c r="C110" s="233"/>
      <c r="D110" s="234" t="s">
        <v>159</v>
      </c>
      <c r="E110" s="235" t="s">
        <v>21</v>
      </c>
      <c r="F110" s="236" t="s">
        <v>1159</v>
      </c>
      <c r="G110" s="233"/>
      <c r="H110" s="237">
        <v>2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AT110" s="243" t="s">
        <v>159</v>
      </c>
      <c r="AU110" s="243" t="s">
        <v>82</v>
      </c>
      <c r="AV110" s="11" t="s">
        <v>82</v>
      </c>
      <c r="AW110" s="11" t="s">
        <v>35</v>
      </c>
      <c r="AX110" s="11" t="s">
        <v>80</v>
      </c>
      <c r="AY110" s="243" t="s">
        <v>150</v>
      </c>
    </row>
    <row r="111" s="1" customFormat="1" ht="16.5" customHeight="1">
      <c r="B111" s="45"/>
      <c r="C111" s="220" t="s">
        <v>199</v>
      </c>
      <c r="D111" s="220" t="s">
        <v>152</v>
      </c>
      <c r="E111" s="221" t="s">
        <v>219</v>
      </c>
      <c r="F111" s="222" t="s">
        <v>220</v>
      </c>
      <c r="G111" s="223" t="s">
        <v>170</v>
      </c>
      <c r="H111" s="224">
        <v>14.189</v>
      </c>
      <c r="I111" s="225"/>
      <c r="J111" s="226">
        <f>ROUND(I111*H111,2)</f>
        <v>0</v>
      </c>
      <c r="K111" s="222" t="s">
        <v>156</v>
      </c>
      <c r="L111" s="71"/>
      <c r="M111" s="227" t="s">
        <v>21</v>
      </c>
      <c r="N111" s="228" t="s">
        <v>43</v>
      </c>
      <c r="O111" s="4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AR111" s="23" t="s">
        <v>157</v>
      </c>
      <c r="AT111" s="23" t="s">
        <v>152</v>
      </c>
      <c r="AU111" s="23" t="s">
        <v>82</v>
      </c>
      <c r="AY111" s="23" t="s">
        <v>150</v>
      </c>
      <c r="BE111" s="231">
        <f>IF(N111="základní",J111,0)</f>
        <v>0</v>
      </c>
      <c r="BF111" s="231">
        <f>IF(N111="snížená",J111,0)</f>
        <v>0</v>
      </c>
      <c r="BG111" s="231">
        <f>IF(N111="zákl. přenesená",J111,0)</f>
        <v>0</v>
      </c>
      <c r="BH111" s="231">
        <f>IF(N111="sníž. přenesená",J111,0)</f>
        <v>0</v>
      </c>
      <c r="BI111" s="231">
        <f>IF(N111="nulová",J111,0)</f>
        <v>0</v>
      </c>
      <c r="BJ111" s="23" t="s">
        <v>80</v>
      </c>
      <c r="BK111" s="231">
        <f>ROUND(I111*H111,2)</f>
        <v>0</v>
      </c>
      <c r="BL111" s="23" t="s">
        <v>157</v>
      </c>
      <c r="BM111" s="23" t="s">
        <v>1718</v>
      </c>
    </row>
    <row r="112" s="1" customFormat="1" ht="25.5" customHeight="1">
      <c r="B112" s="45"/>
      <c r="C112" s="220" t="s">
        <v>203</v>
      </c>
      <c r="D112" s="220" t="s">
        <v>152</v>
      </c>
      <c r="E112" s="221" t="s">
        <v>222</v>
      </c>
      <c r="F112" s="222" t="s">
        <v>223</v>
      </c>
      <c r="G112" s="223" t="s">
        <v>224</v>
      </c>
      <c r="H112" s="224">
        <v>28.378</v>
      </c>
      <c r="I112" s="225"/>
      <c r="J112" s="226">
        <f>ROUND(I112*H112,2)</f>
        <v>0</v>
      </c>
      <c r="K112" s="222" t="s">
        <v>156</v>
      </c>
      <c r="L112" s="71"/>
      <c r="M112" s="227" t="s">
        <v>21</v>
      </c>
      <c r="N112" s="228" t="s">
        <v>43</v>
      </c>
      <c r="O112" s="4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AR112" s="23" t="s">
        <v>157</v>
      </c>
      <c r="AT112" s="23" t="s">
        <v>152</v>
      </c>
      <c r="AU112" s="23" t="s">
        <v>82</v>
      </c>
      <c r="AY112" s="23" t="s">
        <v>150</v>
      </c>
      <c r="BE112" s="231">
        <f>IF(N112="základní",J112,0)</f>
        <v>0</v>
      </c>
      <c r="BF112" s="231">
        <f>IF(N112="snížená",J112,0)</f>
        <v>0</v>
      </c>
      <c r="BG112" s="231">
        <f>IF(N112="zákl. přenesená",J112,0)</f>
        <v>0</v>
      </c>
      <c r="BH112" s="231">
        <f>IF(N112="sníž. přenesená",J112,0)</f>
        <v>0</v>
      </c>
      <c r="BI112" s="231">
        <f>IF(N112="nulová",J112,0)</f>
        <v>0</v>
      </c>
      <c r="BJ112" s="23" t="s">
        <v>80</v>
      </c>
      <c r="BK112" s="231">
        <f>ROUND(I112*H112,2)</f>
        <v>0</v>
      </c>
      <c r="BL112" s="23" t="s">
        <v>157</v>
      </c>
      <c r="BM112" s="23" t="s">
        <v>1719</v>
      </c>
    </row>
    <row r="113" s="11" customFormat="1">
      <c r="B113" s="232"/>
      <c r="C113" s="233"/>
      <c r="D113" s="234" t="s">
        <v>159</v>
      </c>
      <c r="E113" s="235" t="s">
        <v>21</v>
      </c>
      <c r="F113" s="236" t="s">
        <v>1720</v>
      </c>
      <c r="G113" s="233"/>
      <c r="H113" s="237">
        <v>28.378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AT113" s="243" t="s">
        <v>159</v>
      </c>
      <c r="AU113" s="243" t="s">
        <v>82</v>
      </c>
      <c r="AV113" s="11" t="s">
        <v>82</v>
      </c>
      <c r="AW113" s="11" t="s">
        <v>35</v>
      </c>
      <c r="AX113" s="11" t="s">
        <v>80</v>
      </c>
      <c r="AY113" s="243" t="s">
        <v>150</v>
      </c>
    </row>
    <row r="114" s="1" customFormat="1" ht="25.5" customHeight="1">
      <c r="B114" s="45"/>
      <c r="C114" s="220" t="s">
        <v>209</v>
      </c>
      <c r="D114" s="220" t="s">
        <v>152</v>
      </c>
      <c r="E114" s="221" t="s">
        <v>1163</v>
      </c>
      <c r="F114" s="222" t="s">
        <v>1164</v>
      </c>
      <c r="G114" s="223" t="s">
        <v>170</v>
      </c>
      <c r="H114" s="224">
        <v>8.0510000000000002</v>
      </c>
      <c r="I114" s="225"/>
      <c r="J114" s="226">
        <f>ROUND(I114*H114,2)</f>
        <v>0</v>
      </c>
      <c r="K114" s="222" t="s">
        <v>156</v>
      </c>
      <c r="L114" s="71"/>
      <c r="M114" s="227" t="s">
        <v>21</v>
      </c>
      <c r="N114" s="228" t="s">
        <v>43</v>
      </c>
      <c r="O114" s="4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AR114" s="23" t="s">
        <v>157</v>
      </c>
      <c r="AT114" s="23" t="s">
        <v>152</v>
      </c>
      <c r="AU114" s="23" t="s">
        <v>82</v>
      </c>
      <c r="AY114" s="23" t="s">
        <v>150</v>
      </c>
      <c r="BE114" s="231">
        <f>IF(N114="základní",J114,0)</f>
        <v>0</v>
      </c>
      <c r="BF114" s="231">
        <f>IF(N114="snížená",J114,0)</f>
        <v>0</v>
      </c>
      <c r="BG114" s="231">
        <f>IF(N114="zákl. přenesená",J114,0)</f>
        <v>0</v>
      </c>
      <c r="BH114" s="231">
        <f>IF(N114="sníž. přenesená",J114,0)</f>
        <v>0</v>
      </c>
      <c r="BI114" s="231">
        <f>IF(N114="nulová",J114,0)</f>
        <v>0</v>
      </c>
      <c r="BJ114" s="23" t="s">
        <v>80</v>
      </c>
      <c r="BK114" s="231">
        <f>ROUND(I114*H114,2)</f>
        <v>0</v>
      </c>
      <c r="BL114" s="23" t="s">
        <v>157</v>
      </c>
      <c r="BM114" s="23" t="s">
        <v>1721</v>
      </c>
    </row>
    <row r="115" s="12" customFormat="1">
      <c r="B115" s="244"/>
      <c r="C115" s="245"/>
      <c r="D115" s="234" t="s">
        <v>159</v>
      </c>
      <c r="E115" s="246" t="s">
        <v>21</v>
      </c>
      <c r="F115" s="247" t="s">
        <v>1699</v>
      </c>
      <c r="G115" s="245"/>
      <c r="H115" s="246" t="s">
        <v>21</v>
      </c>
      <c r="I115" s="248"/>
      <c r="J115" s="245"/>
      <c r="K115" s="245"/>
      <c r="L115" s="249"/>
      <c r="M115" s="250"/>
      <c r="N115" s="251"/>
      <c r="O115" s="251"/>
      <c r="P115" s="251"/>
      <c r="Q115" s="251"/>
      <c r="R115" s="251"/>
      <c r="S115" s="251"/>
      <c r="T115" s="252"/>
      <c r="AT115" s="253" t="s">
        <v>159</v>
      </c>
      <c r="AU115" s="253" t="s">
        <v>82</v>
      </c>
      <c r="AV115" s="12" t="s">
        <v>80</v>
      </c>
      <c r="AW115" s="12" t="s">
        <v>35</v>
      </c>
      <c r="AX115" s="12" t="s">
        <v>72</v>
      </c>
      <c r="AY115" s="253" t="s">
        <v>150</v>
      </c>
    </row>
    <row r="116" s="12" customFormat="1">
      <c r="B116" s="244"/>
      <c r="C116" s="245"/>
      <c r="D116" s="234" t="s">
        <v>159</v>
      </c>
      <c r="E116" s="246" t="s">
        <v>21</v>
      </c>
      <c r="F116" s="247" t="s">
        <v>1700</v>
      </c>
      <c r="G116" s="245"/>
      <c r="H116" s="246" t="s">
        <v>21</v>
      </c>
      <c r="I116" s="248"/>
      <c r="J116" s="245"/>
      <c r="K116" s="245"/>
      <c r="L116" s="249"/>
      <c r="M116" s="250"/>
      <c r="N116" s="251"/>
      <c r="O116" s="251"/>
      <c r="P116" s="251"/>
      <c r="Q116" s="251"/>
      <c r="R116" s="251"/>
      <c r="S116" s="251"/>
      <c r="T116" s="252"/>
      <c r="AT116" s="253" t="s">
        <v>159</v>
      </c>
      <c r="AU116" s="253" t="s">
        <v>82</v>
      </c>
      <c r="AV116" s="12" t="s">
        <v>80</v>
      </c>
      <c r="AW116" s="12" t="s">
        <v>35</v>
      </c>
      <c r="AX116" s="12" t="s">
        <v>72</v>
      </c>
      <c r="AY116" s="253" t="s">
        <v>150</v>
      </c>
    </row>
    <row r="117" s="11" customFormat="1">
      <c r="B117" s="232"/>
      <c r="C117" s="233"/>
      <c r="D117" s="234" t="s">
        <v>159</v>
      </c>
      <c r="E117" s="235" t="s">
        <v>21</v>
      </c>
      <c r="F117" s="236" t="s">
        <v>1722</v>
      </c>
      <c r="G117" s="233"/>
      <c r="H117" s="237">
        <v>6.1609999999999996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AT117" s="243" t="s">
        <v>159</v>
      </c>
      <c r="AU117" s="243" t="s">
        <v>82</v>
      </c>
      <c r="AV117" s="11" t="s">
        <v>82</v>
      </c>
      <c r="AW117" s="11" t="s">
        <v>35</v>
      </c>
      <c r="AX117" s="11" t="s">
        <v>72</v>
      </c>
      <c r="AY117" s="243" t="s">
        <v>150</v>
      </c>
    </row>
    <row r="118" s="11" customFormat="1">
      <c r="B118" s="232"/>
      <c r="C118" s="233"/>
      <c r="D118" s="234" t="s">
        <v>159</v>
      </c>
      <c r="E118" s="235" t="s">
        <v>21</v>
      </c>
      <c r="F118" s="236" t="s">
        <v>1723</v>
      </c>
      <c r="G118" s="233"/>
      <c r="H118" s="237">
        <v>1.8899999999999999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AT118" s="243" t="s">
        <v>159</v>
      </c>
      <c r="AU118" s="243" t="s">
        <v>82</v>
      </c>
      <c r="AV118" s="11" t="s">
        <v>82</v>
      </c>
      <c r="AW118" s="11" t="s">
        <v>35</v>
      </c>
      <c r="AX118" s="11" t="s">
        <v>72</v>
      </c>
      <c r="AY118" s="243" t="s">
        <v>150</v>
      </c>
    </row>
    <row r="119" s="13" customFormat="1">
      <c r="B119" s="254"/>
      <c r="C119" s="255"/>
      <c r="D119" s="234" t="s">
        <v>159</v>
      </c>
      <c r="E119" s="256" t="s">
        <v>21</v>
      </c>
      <c r="F119" s="257" t="s">
        <v>180</v>
      </c>
      <c r="G119" s="255"/>
      <c r="H119" s="258">
        <v>8.0510000000000002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AT119" s="264" t="s">
        <v>159</v>
      </c>
      <c r="AU119" s="264" t="s">
        <v>82</v>
      </c>
      <c r="AV119" s="13" t="s">
        <v>164</v>
      </c>
      <c r="AW119" s="13" t="s">
        <v>35</v>
      </c>
      <c r="AX119" s="13" t="s">
        <v>80</v>
      </c>
      <c r="AY119" s="264" t="s">
        <v>150</v>
      </c>
    </row>
    <row r="120" s="1" customFormat="1" ht="16.5" customHeight="1">
      <c r="B120" s="45"/>
      <c r="C120" s="265" t="s">
        <v>214</v>
      </c>
      <c r="D120" s="265" t="s">
        <v>240</v>
      </c>
      <c r="E120" s="266" t="s">
        <v>1168</v>
      </c>
      <c r="F120" s="267" t="s">
        <v>1169</v>
      </c>
      <c r="G120" s="268" t="s">
        <v>224</v>
      </c>
      <c r="H120" s="269">
        <v>16.102</v>
      </c>
      <c r="I120" s="270"/>
      <c r="J120" s="271">
        <f>ROUND(I120*H120,2)</f>
        <v>0</v>
      </c>
      <c r="K120" s="267" t="s">
        <v>156</v>
      </c>
      <c r="L120" s="272"/>
      <c r="M120" s="273" t="s">
        <v>21</v>
      </c>
      <c r="N120" s="274" t="s">
        <v>43</v>
      </c>
      <c r="O120" s="46"/>
      <c r="P120" s="229">
        <f>O120*H120</f>
        <v>0</v>
      </c>
      <c r="Q120" s="229">
        <v>1</v>
      </c>
      <c r="R120" s="229">
        <f>Q120*H120</f>
        <v>16.102</v>
      </c>
      <c r="S120" s="229">
        <v>0</v>
      </c>
      <c r="T120" s="230">
        <f>S120*H120</f>
        <v>0</v>
      </c>
      <c r="AR120" s="23" t="s">
        <v>190</v>
      </c>
      <c r="AT120" s="23" t="s">
        <v>240</v>
      </c>
      <c r="AU120" s="23" t="s">
        <v>82</v>
      </c>
      <c r="AY120" s="23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23" t="s">
        <v>80</v>
      </c>
      <c r="BK120" s="231">
        <f>ROUND(I120*H120,2)</f>
        <v>0</v>
      </c>
      <c r="BL120" s="23" t="s">
        <v>157</v>
      </c>
      <c r="BM120" s="23" t="s">
        <v>1724</v>
      </c>
    </row>
    <row r="121" s="11" customFormat="1">
      <c r="B121" s="232"/>
      <c r="C121" s="233"/>
      <c r="D121" s="234" t="s">
        <v>159</v>
      </c>
      <c r="E121" s="235" t="s">
        <v>21</v>
      </c>
      <c r="F121" s="236" t="s">
        <v>1725</v>
      </c>
      <c r="G121" s="233"/>
      <c r="H121" s="237">
        <v>16.102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AT121" s="243" t="s">
        <v>159</v>
      </c>
      <c r="AU121" s="243" t="s">
        <v>82</v>
      </c>
      <c r="AV121" s="11" t="s">
        <v>82</v>
      </c>
      <c r="AW121" s="11" t="s">
        <v>35</v>
      </c>
      <c r="AX121" s="11" t="s">
        <v>80</v>
      </c>
      <c r="AY121" s="243" t="s">
        <v>150</v>
      </c>
    </row>
    <row r="122" s="1" customFormat="1" ht="38.25" customHeight="1">
      <c r="B122" s="45"/>
      <c r="C122" s="220" t="s">
        <v>218</v>
      </c>
      <c r="D122" s="220" t="s">
        <v>152</v>
      </c>
      <c r="E122" s="221" t="s">
        <v>235</v>
      </c>
      <c r="F122" s="222" t="s">
        <v>236</v>
      </c>
      <c r="G122" s="223" t="s">
        <v>170</v>
      </c>
      <c r="H122" s="224">
        <v>0.5</v>
      </c>
      <c r="I122" s="225"/>
      <c r="J122" s="226">
        <f>ROUND(I122*H122,2)</f>
        <v>0</v>
      </c>
      <c r="K122" s="222" t="s">
        <v>156</v>
      </c>
      <c r="L122" s="71"/>
      <c r="M122" s="227" t="s">
        <v>21</v>
      </c>
      <c r="N122" s="228" t="s">
        <v>43</v>
      </c>
      <c r="O122" s="46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AR122" s="23" t="s">
        <v>157</v>
      </c>
      <c r="AT122" s="23" t="s">
        <v>152</v>
      </c>
      <c r="AU122" s="23" t="s">
        <v>82</v>
      </c>
      <c r="AY122" s="23" t="s">
        <v>150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23" t="s">
        <v>80</v>
      </c>
      <c r="BK122" s="231">
        <f>ROUND(I122*H122,2)</f>
        <v>0</v>
      </c>
      <c r="BL122" s="23" t="s">
        <v>157</v>
      </c>
      <c r="BM122" s="23" t="s">
        <v>1726</v>
      </c>
    </row>
    <row r="123" s="11" customFormat="1">
      <c r="B123" s="232"/>
      <c r="C123" s="233"/>
      <c r="D123" s="234" t="s">
        <v>159</v>
      </c>
      <c r="E123" s="235" t="s">
        <v>21</v>
      </c>
      <c r="F123" s="236" t="s">
        <v>1727</v>
      </c>
      <c r="G123" s="233"/>
      <c r="H123" s="237">
        <v>0.5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AT123" s="243" t="s">
        <v>159</v>
      </c>
      <c r="AU123" s="243" t="s">
        <v>82</v>
      </c>
      <c r="AV123" s="11" t="s">
        <v>82</v>
      </c>
      <c r="AW123" s="11" t="s">
        <v>35</v>
      </c>
      <c r="AX123" s="11" t="s">
        <v>80</v>
      </c>
      <c r="AY123" s="243" t="s">
        <v>150</v>
      </c>
    </row>
    <row r="124" s="1" customFormat="1" ht="38.25" customHeight="1">
      <c r="B124" s="45"/>
      <c r="C124" s="220" t="s">
        <v>10</v>
      </c>
      <c r="D124" s="220" t="s">
        <v>152</v>
      </c>
      <c r="E124" s="221" t="s">
        <v>1174</v>
      </c>
      <c r="F124" s="222" t="s">
        <v>1175</v>
      </c>
      <c r="G124" s="223" t="s">
        <v>170</v>
      </c>
      <c r="H124" s="224">
        <v>5.9980000000000002</v>
      </c>
      <c r="I124" s="225"/>
      <c r="J124" s="226">
        <f>ROUND(I124*H124,2)</f>
        <v>0</v>
      </c>
      <c r="K124" s="222" t="s">
        <v>156</v>
      </c>
      <c r="L124" s="71"/>
      <c r="M124" s="227" t="s">
        <v>21</v>
      </c>
      <c r="N124" s="228" t="s">
        <v>43</v>
      </c>
      <c r="O124" s="46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AR124" s="23" t="s">
        <v>157</v>
      </c>
      <c r="AT124" s="23" t="s">
        <v>152</v>
      </c>
      <c r="AU124" s="23" t="s">
        <v>82</v>
      </c>
      <c r="AY124" s="23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23" t="s">
        <v>80</v>
      </c>
      <c r="BK124" s="231">
        <f>ROUND(I124*H124,2)</f>
        <v>0</v>
      </c>
      <c r="BL124" s="23" t="s">
        <v>157</v>
      </c>
      <c r="BM124" s="23" t="s">
        <v>1728</v>
      </c>
    </row>
    <row r="125" s="12" customFormat="1">
      <c r="B125" s="244"/>
      <c r="C125" s="245"/>
      <c r="D125" s="234" t="s">
        <v>159</v>
      </c>
      <c r="E125" s="246" t="s">
        <v>21</v>
      </c>
      <c r="F125" s="247" t="s">
        <v>1699</v>
      </c>
      <c r="G125" s="245"/>
      <c r="H125" s="246" t="s">
        <v>21</v>
      </c>
      <c r="I125" s="248"/>
      <c r="J125" s="245"/>
      <c r="K125" s="245"/>
      <c r="L125" s="249"/>
      <c r="M125" s="250"/>
      <c r="N125" s="251"/>
      <c r="O125" s="251"/>
      <c r="P125" s="251"/>
      <c r="Q125" s="251"/>
      <c r="R125" s="251"/>
      <c r="S125" s="251"/>
      <c r="T125" s="252"/>
      <c r="AT125" s="253" t="s">
        <v>159</v>
      </c>
      <c r="AU125" s="253" t="s">
        <v>82</v>
      </c>
      <c r="AV125" s="12" t="s">
        <v>80</v>
      </c>
      <c r="AW125" s="12" t="s">
        <v>35</v>
      </c>
      <c r="AX125" s="12" t="s">
        <v>72</v>
      </c>
      <c r="AY125" s="253" t="s">
        <v>150</v>
      </c>
    </row>
    <row r="126" s="11" customFormat="1">
      <c r="B126" s="232"/>
      <c r="C126" s="233"/>
      <c r="D126" s="234" t="s">
        <v>159</v>
      </c>
      <c r="E126" s="235" t="s">
        <v>21</v>
      </c>
      <c r="F126" s="236" t="s">
        <v>1729</v>
      </c>
      <c r="G126" s="233"/>
      <c r="H126" s="237">
        <v>2.9969999999999999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AT126" s="243" t="s">
        <v>159</v>
      </c>
      <c r="AU126" s="243" t="s">
        <v>82</v>
      </c>
      <c r="AV126" s="11" t="s">
        <v>82</v>
      </c>
      <c r="AW126" s="11" t="s">
        <v>35</v>
      </c>
      <c r="AX126" s="11" t="s">
        <v>72</v>
      </c>
      <c r="AY126" s="243" t="s">
        <v>150</v>
      </c>
    </row>
    <row r="127" s="11" customFormat="1">
      <c r="B127" s="232"/>
      <c r="C127" s="233"/>
      <c r="D127" s="234" t="s">
        <v>159</v>
      </c>
      <c r="E127" s="235" t="s">
        <v>21</v>
      </c>
      <c r="F127" s="236" t="s">
        <v>1730</v>
      </c>
      <c r="G127" s="233"/>
      <c r="H127" s="237">
        <v>3.5009999999999999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AT127" s="243" t="s">
        <v>159</v>
      </c>
      <c r="AU127" s="243" t="s">
        <v>82</v>
      </c>
      <c r="AV127" s="11" t="s">
        <v>82</v>
      </c>
      <c r="AW127" s="11" t="s">
        <v>35</v>
      </c>
      <c r="AX127" s="11" t="s">
        <v>72</v>
      </c>
      <c r="AY127" s="243" t="s">
        <v>150</v>
      </c>
    </row>
    <row r="128" s="11" customFormat="1">
      <c r="B128" s="232"/>
      <c r="C128" s="233"/>
      <c r="D128" s="234" t="s">
        <v>159</v>
      </c>
      <c r="E128" s="235" t="s">
        <v>21</v>
      </c>
      <c r="F128" s="236" t="s">
        <v>1731</v>
      </c>
      <c r="G128" s="233"/>
      <c r="H128" s="237">
        <v>-0.5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AT128" s="243" t="s">
        <v>159</v>
      </c>
      <c r="AU128" s="243" t="s">
        <v>82</v>
      </c>
      <c r="AV128" s="11" t="s">
        <v>82</v>
      </c>
      <c r="AW128" s="11" t="s">
        <v>35</v>
      </c>
      <c r="AX128" s="11" t="s">
        <v>72</v>
      </c>
      <c r="AY128" s="243" t="s">
        <v>150</v>
      </c>
    </row>
    <row r="129" s="13" customFormat="1">
      <c r="B129" s="254"/>
      <c r="C129" s="255"/>
      <c r="D129" s="234" t="s">
        <v>159</v>
      </c>
      <c r="E129" s="256" t="s">
        <v>21</v>
      </c>
      <c r="F129" s="257" t="s">
        <v>180</v>
      </c>
      <c r="G129" s="255"/>
      <c r="H129" s="258">
        <v>5.9980000000000002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AT129" s="264" t="s">
        <v>159</v>
      </c>
      <c r="AU129" s="264" t="s">
        <v>82</v>
      </c>
      <c r="AV129" s="13" t="s">
        <v>164</v>
      </c>
      <c r="AW129" s="13" t="s">
        <v>35</v>
      </c>
      <c r="AX129" s="13" t="s">
        <v>80</v>
      </c>
      <c r="AY129" s="264" t="s">
        <v>150</v>
      </c>
    </row>
    <row r="130" s="1" customFormat="1" ht="16.5" customHeight="1">
      <c r="B130" s="45"/>
      <c r="C130" s="265" t="s">
        <v>228</v>
      </c>
      <c r="D130" s="265" t="s">
        <v>240</v>
      </c>
      <c r="E130" s="266" t="s">
        <v>1179</v>
      </c>
      <c r="F130" s="267" t="s">
        <v>1180</v>
      </c>
      <c r="G130" s="268" t="s">
        <v>224</v>
      </c>
      <c r="H130" s="269">
        <v>12.795999999999999</v>
      </c>
      <c r="I130" s="270"/>
      <c r="J130" s="271">
        <f>ROUND(I130*H130,2)</f>
        <v>0</v>
      </c>
      <c r="K130" s="267" t="s">
        <v>156</v>
      </c>
      <c r="L130" s="272"/>
      <c r="M130" s="273" t="s">
        <v>21</v>
      </c>
      <c r="N130" s="274" t="s">
        <v>43</v>
      </c>
      <c r="O130" s="46"/>
      <c r="P130" s="229">
        <f>O130*H130</f>
        <v>0</v>
      </c>
      <c r="Q130" s="229">
        <v>1</v>
      </c>
      <c r="R130" s="229">
        <f>Q130*H130</f>
        <v>12.795999999999999</v>
      </c>
      <c r="S130" s="229">
        <v>0</v>
      </c>
      <c r="T130" s="230">
        <f>S130*H130</f>
        <v>0</v>
      </c>
      <c r="AR130" s="23" t="s">
        <v>190</v>
      </c>
      <c r="AT130" s="23" t="s">
        <v>240</v>
      </c>
      <c r="AU130" s="23" t="s">
        <v>82</v>
      </c>
      <c r="AY130" s="23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23" t="s">
        <v>80</v>
      </c>
      <c r="BK130" s="231">
        <f>ROUND(I130*H130,2)</f>
        <v>0</v>
      </c>
      <c r="BL130" s="23" t="s">
        <v>157</v>
      </c>
      <c r="BM130" s="23" t="s">
        <v>1732</v>
      </c>
    </row>
    <row r="131" s="11" customFormat="1">
      <c r="B131" s="232"/>
      <c r="C131" s="233"/>
      <c r="D131" s="234" t="s">
        <v>159</v>
      </c>
      <c r="E131" s="235" t="s">
        <v>21</v>
      </c>
      <c r="F131" s="236" t="s">
        <v>1733</v>
      </c>
      <c r="G131" s="233"/>
      <c r="H131" s="237">
        <v>12.795999999999999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AT131" s="243" t="s">
        <v>159</v>
      </c>
      <c r="AU131" s="243" t="s">
        <v>82</v>
      </c>
      <c r="AV131" s="11" t="s">
        <v>82</v>
      </c>
      <c r="AW131" s="11" t="s">
        <v>35</v>
      </c>
      <c r="AX131" s="11" t="s">
        <v>80</v>
      </c>
      <c r="AY131" s="243" t="s">
        <v>150</v>
      </c>
    </row>
    <row r="132" s="10" customFormat="1" ht="29.88" customHeight="1">
      <c r="B132" s="204"/>
      <c r="C132" s="205"/>
      <c r="D132" s="206" t="s">
        <v>71</v>
      </c>
      <c r="E132" s="218" t="s">
        <v>157</v>
      </c>
      <c r="F132" s="218" t="s">
        <v>378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SUM(P133:P137)</f>
        <v>0</v>
      </c>
      <c r="Q132" s="212"/>
      <c r="R132" s="213">
        <f>SUM(R133:R137)</f>
        <v>1.9285854</v>
      </c>
      <c r="S132" s="212"/>
      <c r="T132" s="214">
        <f>SUM(T133:T137)</f>
        <v>0</v>
      </c>
      <c r="AR132" s="215" t="s">
        <v>80</v>
      </c>
      <c r="AT132" s="216" t="s">
        <v>71</v>
      </c>
      <c r="AU132" s="216" t="s">
        <v>80</v>
      </c>
      <c r="AY132" s="215" t="s">
        <v>150</v>
      </c>
      <c r="BK132" s="217">
        <f>SUM(BK133:BK137)</f>
        <v>0</v>
      </c>
    </row>
    <row r="133" s="1" customFormat="1" ht="25.5" customHeight="1">
      <c r="B133" s="45"/>
      <c r="C133" s="220" t="s">
        <v>234</v>
      </c>
      <c r="D133" s="220" t="s">
        <v>152</v>
      </c>
      <c r="E133" s="221" t="s">
        <v>1183</v>
      </c>
      <c r="F133" s="222" t="s">
        <v>1184</v>
      </c>
      <c r="G133" s="223" t="s">
        <v>170</v>
      </c>
      <c r="H133" s="224">
        <v>1.02</v>
      </c>
      <c r="I133" s="225"/>
      <c r="J133" s="226">
        <f>ROUND(I133*H133,2)</f>
        <v>0</v>
      </c>
      <c r="K133" s="222" t="s">
        <v>156</v>
      </c>
      <c r="L133" s="71"/>
      <c r="M133" s="227" t="s">
        <v>21</v>
      </c>
      <c r="N133" s="228" t="s">
        <v>43</v>
      </c>
      <c r="O133" s="46"/>
      <c r="P133" s="229">
        <f>O133*H133</f>
        <v>0</v>
      </c>
      <c r="Q133" s="229">
        <v>1.8907700000000001</v>
      </c>
      <c r="R133" s="229">
        <f>Q133*H133</f>
        <v>1.9285854</v>
      </c>
      <c r="S133" s="229">
        <v>0</v>
      </c>
      <c r="T133" s="230">
        <f>S133*H133</f>
        <v>0</v>
      </c>
      <c r="AR133" s="23" t="s">
        <v>157</v>
      </c>
      <c r="AT133" s="23" t="s">
        <v>152</v>
      </c>
      <c r="AU133" s="23" t="s">
        <v>82</v>
      </c>
      <c r="AY133" s="23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23" t="s">
        <v>80</v>
      </c>
      <c r="BK133" s="231">
        <f>ROUND(I133*H133,2)</f>
        <v>0</v>
      </c>
      <c r="BL133" s="23" t="s">
        <v>157</v>
      </c>
      <c r="BM133" s="23" t="s">
        <v>1734</v>
      </c>
    </row>
    <row r="134" s="12" customFormat="1">
      <c r="B134" s="244"/>
      <c r="C134" s="245"/>
      <c r="D134" s="234" t="s">
        <v>159</v>
      </c>
      <c r="E134" s="246" t="s">
        <v>21</v>
      </c>
      <c r="F134" s="247" t="s">
        <v>1699</v>
      </c>
      <c r="G134" s="245"/>
      <c r="H134" s="246" t="s">
        <v>21</v>
      </c>
      <c r="I134" s="248"/>
      <c r="J134" s="245"/>
      <c r="K134" s="245"/>
      <c r="L134" s="249"/>
      <c r="M134" s="250"/>
      <c r="N134" s="251"/>
      <c r="O134" s="251"/>
      <c r="P134" s="251"/>
      <c r="Q134" s="251"/>
      <c r="R134" s="251"/>
      <c r="S134" s="251"/>
      <c r="T134" s="252"/>
      <c r="AT134" s="253" t="s">
        <v>159</v>
      </c>
      <c r="AU134" s="253" t="s">
        <v>82</v>
      </c>
      <c r="AV134" s="12" t="s">
        <v>80</v>
      </c>
      <c r="AW134" s="12" t="s">
        <v>35</v>
      </c>
      <c r="AX134" s="12" t="s">
        <v>72</v>
      </c>
      <c r="AY134" s="253" t="s">
        <v>150</v>
      </c>
    </row>
    <row r="135" s="11" customFormat="1">
      <c r="B135" s="232"/>
      <c r="C135" s="233"/>
      <c r="D135" s="234" t="s">
        <v>159</v>
      </c>
      <c r="E135" s="235" t="s">
        <v>21</v>
      </c>
      <c r="F135" s="236" t="s">
        <v>1735</v>
      </c>
      <c r="G135" s="233"/>
      <c r="H135" s="237">
        <v>0.66600000000000004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AT135" s="243" t="s">
        <v>159</v>
      </c>
      <c r="AU135" s="243" t="s">
        <v>82</v>
      </c>
      <c r="AV135" s="11" t="s">
        <v>82</v>
      </c>
      <c r="AW135" s="11" t="s">
        <v>35</v>
      </c>
      <c r="AX135" s="11" t="s">
        <v>72</v>
      </c>
      <c r="AY135" s="243" t="s">
        <v>150</v>
      </c>
    </row>
    <row r="136" s="11" customFormat="1">
      <c r="B136" s="232"/>
      <c r="C136" s="233"/>
      <c r="D136" s="234" t="s">
        <v>159</v>
      </c>
      <c r="E136" s="235" t="s">
        <v>21</v>
      </c>
      <c r="F136" s="236" t="s">
        <v>1736</v>
      </c>
      <c r="G136" s="233"/>
      <c r="H136" s="237">
        <v>0.35399999999999998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AT136" s="243" t="s">
        <v>159</v>
      </c>
      <c r="AU136" s="243" t="s">
        <v>82</v>
      </c>
      <c r="AV136" s="11" t="s">
        <v>82</v>
      </c>
      <c r="AW136" s="11" t="s">
        <v>35</v>
      </c>
      <c r="AX136" s="11" t="s">
        <v>72</v>
      </c>
      <c r="AY136" s="243" t="s">
        <v>150</v>
      </c>
    </row>
    <row r="137" s="13" customFormat="1">
      <c r="B137" s="254"/>
      <c r="C137" s="255"/>
      <c r="D137" s="234" t="s">
        <v>159</v>
      </c>
      <c r="E137" s="256" t="s">
        <v>21</v>
      </c>
      <c r="F137" s="257" t="s">
        <v>180</v>
      </c>
      <c r="G137" s="255"/>
      <c r="H137" s="258">
        <v>1.02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AT137" s="264" t="s">
        <v>159</v>
      </c>
      <c r="AU137" s="264" t="s">
        <v>82</v>
      </c>
      <c r="AV137" s="13" t="s">
        <v>164</v>
      </c>
      <c r="AW137" s="13" t="s">
        <v>35</v>
      </c>
      <c r="AX137" s="13" t="s">
        <v>80</v>
      </c>
      <c r="AY137" s="264" t="s">
        <v>150</v>
      </c>
    </row>
    <row r="138" s="10" customFormat="1" ht="29.88" customHeight="1">
      <c r="B138" s="204"/>
      <c r="C138" s="205"/>
      <c r="D138" s="206" t="s">
        <v>71</v>
      </c>
      <c r="E138" s="218" t="s">
        <v>190</v>
      </c>
      <c r="F138" s="218" t="s">
        <v>1187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SUM(P139:P165)</f>
        <v>0</v>
      </c>
      <c r="Q138" s="212"/>
      <c r="R138" s="213">
        <f>SUM(R139:R165)</f>
        <v>1.023598</v>
      </c>
      <c r="S138" s="212"/>
      <c r="T138" s="214">
        <f>SUM(T139:T165)</f>
        <v>0</v>
      </c>
      <c r="AR138" s="215" t="s">
        <v>80</v>
      </c>
      <c r="AT138" s="216" t="s">
        <v>71</v>
      </c>
      <c r="AU138" s="216" t="s">
        <v>80</v>
      </c>
      <c r="AY138" s="215" t="s">
        <v>150</v>
      </c>
      <c r="BK138" s="217">
        <f>SUM(BK139:BK165)</f>
        <v>0</v>
      </c>
    </row>
    <row r="139" s="1" customFormat="1" ht="25.5" customHeight="1">
      <c r="B139" s="45"/>
      <c r="C139" s="220" t="s">
        <v>239</v>
      </c>
      <c r="D139" s="220" t="s">
        <v>152</v>
      </c>
      <c r="E139" s="221" t="s">
        <v>1737</v>
      </c>
      <c r="F139" s="222" t="s">
        <v>1738</v>
      </c>
      <c r="G139" s="223" t="s">
        <v>254</v>
      </c>
      <c r="H139" s="224">
        <v>2</v>
      </c>
      <c r="I139" s="225"/>
      <c r="J139" s="226">
        <f>ROUND(I139*H139,2)</f>
        <v>0</v>
      </c>
      <c r="K139" s="222" t="s">
        <v>225</v>
      </c>
      <c r="L139" s="71"/>
      <c r="M139" s="227" t="s">
        <v>21</v>
      </c>
      <c r="N139" s="228" t="s">
        <v>43</v>
      </c>
      <c r="O139" s="46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AR139" s="23" t="s">
        <v>157</v>
      </c>
      <c r="AT139" s="23" t="s">
        <v>152</v>
      </c>
      <c r="AU139" s="23" t="s">
        <v>82</v>
      </c>
      <c r="AY139" s="23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23" t="s">
        <v>80</v>
      </c>
      <c r="BK139" s="231">
        <f>ROUND(I139*H139,2)</f>
        <v>0</v>
      </c>
      <c r="BL139" s="23" t="s">
        <v>157</v>
      </c>
      <c r="BM139" s="23" t="s">
        <v>1739</v>
      </c>
    </row>
    <row r="140" s="1" customFormat="1" ht="25.5" customHeight="1">
      <c r="B140" s="45"/>
      <c r="C140" s="220" t="s">
        <v>245</v>
      </c>
      <c r="D140" s="220" t="s">
        <v>152</v>
      </c>
      <c r="E140" s="221" t="s">
        <v>1740</v>
      </c>
      <c r="F140" s="222" t="s">
        <v>1741</v>
      </c>
      <c r="G140" s="223" t="s">
        <v>254</v>
      </c>
      <c r="H140" s="224">
        <v>1</v>
      </c>
      <c r="I140" s="225"/>
      <c r="J140" s="226">
        <f>ROUND(I140*H140,2)</f>
        <v>0</v>
      </c>
      <c r="K140" s="222" t="s">
        <v>225</v>
      </c>
      <c r="L140" s="71"/>
      <c r="M140" s="227" t="s">
        <v>21</v>
      </c>
      <c r="N140" s="228" t="s">
        <v>43</v>
      </c>
      <c r="O140" s="46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AR140" s="23" t="s">
        <v>157</v>
      </c>
      <c r="AT140" s="23" t="s">
        <v>152</v>
      </c>
      <c r="AU140" s="23" t="s">
        <v>82</v>
      </c>
      <c r="AY140" s="23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23" t="s">
        <v>80</v>
      </c>
      <c r="BK140" s="231">
        <f>ROUND(I140*H140,2)</f>
        <v>0</v>
      </c>
      <c r="BL140" s="23" t="s">
        <v>157</v>
      </c>
      <c r="BM140" s="23" t="s">
        <v>1742</v>
      </c>
    </row>
    <row r="141" s="1" customFormat="1" ht="25.5" customHeight="1">
      <c r="B141" s="45"/>
      <c r="C141" s="220" t="s">
        <v>251</v>
      </c>
      <c r="D141" s="220" t="s">
        <v>152</v>
      </c>
      <c r="E141" s="221" t="s">
        <v>1743</v>
      </c>
      <c r="F141" s="222" t="s">
        <v>1744</v>
      </c>
      <c r="G141" s="223" t="s">
        <v>259</v>
      </c>
      <c r="H141" s="224">
        <v>1.7</v>
      </c>
      <c r="I141" s="225"/>
      <c r="J141" s="226">
        <f>ROUND(I141*H141,2)</f>
        <v>0</v>
      </c>
      <c r="K141" s="222" t="s">
        <v>156</v>
      </c>
      <c r="L141" s="71"/>
      <c r="M141" s="227" t="s">
        <v>21</v>
      </c>
      <c r="N141" s="228" t="s">
        <v>43</v>
      </c>
      <c r="O141" s="46"/>
      <c r="P141" s="229">
        <f>O141*H141</f>
        <v>0</v>
      </c>
      <c r="Q141" s="229">
        <v>1.0000000000000001E-05</v>
      </c>
      <c r="R141" s="229">
        <f>Q141*H141</f>
        <v>1.7E-05</v>
      </c>
      <c r="S141" s="229">
        <v>0</v>
      </c>
      <c r="T141" s="230">
        <f>S141*H141</f>
        <v>0</v>
      </c>
      <c r="AR141" s="23" t="s">
        <v>157</v>
      </c>
      <c r="AT141" s="23" t="s">
        <v>152</v>
      </c>
      <c r="AU141" s="23" t="s">
        <v>82</v>
      </c>
      <c r="AY141" s="23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23" t="s">
        <v>80</v>
      </c>
      <c r="BK141" s="231">
        <f>ROUND(I141*H141,2)</f>
        <v>0</v>
      </c>
      <c r="BL141" s="23" t="s">
        <v>157</v>
      </c>
      <c r="BM141" s="23" t="s">
        <v>1745</v>
      </c>
    </row>
    <row r="142" s="12" customFormat="1">
      <c r="B142" s="244"/>
      <c r="C142" s="245"/>
      <c r="D142" s="234" t="s">
        <v>159</v>
      </c>
      <c r="E142" s="246" t="s">
        <v>21</v>
      </c>
      <c r="F142" s="247" t="s">
        <v>1699</v>
      </c>
      <c r="G142" s="245"/>
      <c r="H142" s="246" t="s">
        <v>21</v>
      </c>
      <c r="I142" s="248"/>
      <c r="J142" s="245"/>
      <c r="K142" s="245"/>
      <c r="L142" s="249"/>
      <c r="M142" s="250"/>
      <c r="N142" s="251"/>
      <c r="O142" s="251"/>
      <c r="P142" s="251"/>
      <c r="Q142" s="251"/>
      <c r="R142" s="251"/>
      <c r="S142" s="251"/>
      <c r="T142" s="252"/>
      <c r="AT142" s="253" t="s">
        <v>159</v>
      </c>
      <c r="AU142" s="253" t="s">
        <v>82</v>
      </c>
      <c r="AV142" s="12" t="s">
        <v>80</v>
      </c>
      <c r="AW142" s="12" t="s">
        <v>35</v>
      </c>
      <c r="AX142" s="12" t="s">
        <v>72</v>
      </c>
      <c r="AY142" s="253" t="s">
        <v>150</v>
      </c>
    </row>
    <row r="143" s="11" customFormat="1">
      <c r="B143" s="232"/>
      <c r="C143" s="233"/>
      <c r="D143" s="234" t="s">
        <v>159</v>
      </c>
      <c r="E143" s="235" t="s">
        <v>21</v>
      </c>
      <c r="F143" s="236" t="s">
        <v>1746</v>
      </c>
      <c r="G143" s="233"/>
      <c r="H143" s="237">
        <v>1.7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AT143" s="243" t="s">
        <v>159</v>
      </c>
      <c r="AU143" s="243" t="s">
        <v>82</v>
      </c>
      <c r="AV143" s="11" t="s">
        <v>82</v>
      </c>
      <c r="AW143" s="11" t="s">
        <v>35</v>
      </c>
      <c r="AX143" s="11" t="s">
        <v>72</v>
      </c>
      <c r="AY143" s="243" t="s">
        <v>150</v>
      </c>
    </row>
    <row r="144" s="13" customFormat="1">
      <c r="B144" s="254"/>
      <c r="C144" s="255"/>
      <c r="D144" s="234" t="s">
        <v>159</v>
      </c>
      <c r="E144" s="256" t="s">
        <v>21</v>
      </c>
      <c r="F144" s="257" t="s">
        <v>180</v>
      </c>
      <c r="G144" s="255"/>
      <c r="H144" s="258">
        <v>1.7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AT144" s="264" t="s">
        <v>159</v>
      </c>
      <c r="AU144" s="264" t="s">
        <v>82</v>
      </c>
      <c r="AV144" s="13" t="s">
        <v>164</v>
      </c>
      <c r="AW144" s="13" t="s">
        <v>35</v>
      </c>
      <c r="AX144" s="13" t="s">
        <v>80</v>
      </c>
      <c r="AY144" s="264" t="s">
        <v>150</v>
      </c>
    </row>
    <row r="145" s="1" customFormat="1" ht="16.5" customHeight="1">
      <c r="B145" s="45"/>
      <c r="C145" s="265" t="s">
        <v>9</v>
      </c>
      <c r="D145" s="265" t="s">
        <v>240</v>
      </c>
      <c r="E145" s="266" t="s">
        <v>1747</v>
      </c>
      <c r="F145" s="267" t="s">
        <v>1748</v>
      </c>
      <c r="G145" s="268" t="s">
        <v>259</v>
      </c>
      <c r="H145" s="269">
        <v>2</v>
      </c>
      <c r="I145" s="270"/>
      <c r="J145" s="271">
        <f>ROUND(I145*H145,2)</f>
        <v>0</v>
      </c>
      <c r="K145" s="267" t="s">
        <v>156</v>
      </c>
      <c r="L145" s="272"/>
      <c r="M145" s="273" t="s">
        <v>21</v>
      </c>
      <c r="N145" s="274" t="s">
        <v>43</v>
      </c>
      <c r="O145" s="46"/>
      <c r="P145" s="229">
        <f>O145*H145</f>
        <v>0</v>
      </c>
      <c r="Q145" s="229">
        <v>0.00189</v>
      </c>
      <c r="R145" s="229">
        <f>Q145*H145</f>
        <v>0.0037799999999999999</v>
      </c>
      <c r="S145" s="229">
        <v>0</v>
      </c>
      <c r="T145" s="230">
        <f>S145*H145</f>
        <v>0</v>
      </c>
      <c r="AR145" s="23" t="s">
        <v>190</v>
      </c>
      <c r="AT145" s="23" t="s">
        <v>240</v>
      </c>
      <c r="AU145" s="23" t="s">
        <v>82</v>
      </c>
      <c r="AY145" s="23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23" t="s">
        <v>80</v>
      </c>
      <c r="BK145" s="231">
        <f>ROUND(I145*H145,2)</f>
        <v>0</v>
      </c>
      <c r="BL145" s="23" t="s">
        <v>157</v>
      </c>
      <c r="BM145" s="23" t="s">
        <v>1749</v>
      </c>
    </row>
    <row r="146" s="1" customFormat="1" ht="25.5" customHeight="1">
      <c r="B146" s="45"/>
      <c r="C146" s="220" t="s">
        <v>262</v>
      </c>
      <c r="D146" s="220" t="s">
        <v>152</v>
      </c>
      <c r="E146" s="221" t="s">
        <v>1750</v>
      </c>
      <c r="F146" s="222" t="s">
        <v>1751</v>
      </c>
      <c r="G146" s="223" t="s">
        <v>259</v>
      </c>
      <c r="H146" s="224">
        <v>8.1999999999999993</v>
      </c>
      <c r="I146" s="225"/>
      <c r="J146" s="226">
        <f>ROUND(I146*H146,2)</f>
        <v>0</v>
      </c>
      <c r="K146" s="222" t="s">
        <v>156</v>
      </c>
      <c r="L146" s="71"/>
      <c r="M146" s="227" t="s">
        <v>21</v>
      </c>
      <c r="N146" s="228" t="s">
        <v>43</v>
      </c>
      <c r="O146" s="46"/>
      <c r="P146" s="229">
        <f>O146*H146</f>
        <v>0</v>
      </c>
      <c r="Q146" s="229">
        <v>1.0000000000000001E-05</v>
      </c>
      <c r="R146" s="229">
        <f>Q146*H146</f>
        <v>8.2000000000000001E-05</v>
      </c>
      <c r="S146" s="229">
        <v>0</v>
      </c>
      <c r="T146" s="230">
        <f>S146*H146</f>
        <v>0</v>
      </c>
      <c r="AR146" s="23" t="s">
        <v>157</v>
      </c>
      <c r="AT146" s="23" t="s">
        <v>152</v>
      </c>
      <c r="AU146" s="23" t="s">
        <v>82</v>
      </c>
      <c r="AY146" s="23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23" t="s">
        <v>80</v>
      </c>
      <c r="BK146" s="231">
        <f>ROUND(I146*H146,2)</f>
        <v>0</v>
      </c>
      <c r="BL146" s="23" t="s">
        <v>157</v>
      </c>
      <c r="BM146" s="23" t="s">
        <v>1752</v>
      </c>
    </row>
    <row r="147" s="12" customFormat="1">
      <c r="B147" s="244"/>
      <c r="C147" s="245"/>
      <c r="D147" s="234" t="s">
        <v>159</v>
      </c>
      <c r="E147" s="246" t="s">
        <v>21</v>
      </c>
      <c r="F147" s="247" t="s">
        <v>1699</v>
      </c>
      <c r="G147" s="245"/>
      <c r="H147" s="246" t="s">
        <v>21</v>
      </c>
      <c r="I147" s="248"/>
      <c r="J147" s="245"/>
      <c r="K147" s="245"/>
      <c r="L147" s="249"/>
      <c r="M147" s="250"/>
      <c r="N147" s="251"/>
      <c r="O147" s="251"/>
      <c r="P147" s="251"/>
      <c r="Q147" s="251"/>
      <c r="R147" s="251"/>
      <c r="S147" s="251"/>
      <c r="T147" s="252"/>
      <c r="AT147" s="253" t="s">
        <v>159</v>
      </c>
      <c r="AU147" s="253" t="s">
        <v>82</v>
      </c>
      <c r="AV147" s="12" t="s">
        <v>80</v>
      </c>
      <c r="AW147" s="12" t="s">
        <v>35</v>
      </c>
      <c r="AX147" s="12" t="s">
        <v>72</v>
      </c>
      <c r="AY147" s="253" t="s">
        <v>150</v>
      </c>
    </row>
    <row r="148" s="11" customFormat="1">
      <c r="B148" s="232"/>
      <c r="C148" s="233"/>
      <c r="D148" s="234" t="s">
        <v>159</v>
      </c>
      <c r="E148" s="235" t="s">
        <v>21</v>
      </c>
      <c r="F148" s="236" t="s">
        <v>1753</v>
      </c>
      <c r="G148" s="233"/>
      <c r="H148" s="237">
        <v>8.1999999999999993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AT148" s="243" t="s">
        <v>159</v>
      </c>
      <c r="AU148" s="243" t="s">
        <v>82</v>
      </c>
      <c r="AV148" s="11" t="s">
        <v>82</v>
      </c>
      <c r="AW148" s="11" t="s">
        <v>35</v>
      </c>
      <c r="AX148" s="11" t="s">
        <v>72</v>
      </c>
      <c r="AY148" s="243" t="s">
        <v>150</v>
      </c>
    </row>
    <row r="149" s="13" customFormat="1">
      <c r="B149" s="254"/>
      <c r="C149" s="255"/>
      <c r="D149" s="234" t="s">
        <v>159</v>
      </c>
      <c r="E149" s="256" t="s">
        <v>21</v>
      </c>
      <c r="F149" s="257" t="s">
        <v>180</v>
      </c>
      <c r="G149" s="255"/>
      <c r="H149" s="258">
        <v>8.1999999999999993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AT149" s="264" t="s">
        <v>159</v>
      </c>
      <c r="AU149" s="264" t="s">
        <v>82</v>
      </c>
      <c r="AV149" s="13" t="s">
        <v>164</v>
      </c>
      <c r="AW149" s="13" t="s">
        <v>35</v>
      </c>
      <c r="AX149" s="13" t="s">
        <v>80</v>
      </c>
      <c r="AY149" s="264" t="s">
        <v>150</v>
      </c>
    </row>
    <row r="150" s="1" customFormat="1" ht="16.5" customHeight="1">
      <c r="B150" s="45"/>
      <c r="C150" s="265" t="s">
        <v>267</v>
      </c>
      <c r="D150" s="265" t="s">
        <v>240</v>
      </c>
      <c r="E150" s="266" t="s">
        <v>1754</v>
      </c>
      <c r="F150" s="267" t="s">
        <v>1755</v>
      </c>
      <c r="G150" s="268" t="s">
        <v>259</v>
      </c>
      <c r="H150" s="269">
        <v>2</v>
      </c>
      <c r="I150" s="270"/>
      <c r="J150" s="271">
        <f>ROUND(I150*H150,2)</f>
        <v>0</v>
      </c>
      <c r="K150" s="267" t="s">
        <v>156</v>
      </c>
      <c r="L150" s="272"/>
      <c r="M150" s="273" t="s">
        <v>21</v>
      </c>
      <c r="N150" s="274" t="s">
        <v>43</v>
      </c>
      <c r="O150" s="46"/>
      <c r="P150" s="229">
        <f>O150*H150</f>
        <v>0</v>
      </c>
      <c r="Q150" s="229">
        <v>0.0029399999999999999</v>
      </c>
      <c r="R150" s="229">
        <f>Q150*H150</f>
        <v>0.0058799999999999998</v>
      </c>
      <c r="S150" s="229">
        <v>0</v>
      </c>
      <c r="T150" s="230">
        <f>S150*H150</f>
        <v>0</v>
      </c>
      <c r="AR150" s="23" t="s">
        <v>190</v>
      </c>
      <c r="AT150" s="23" t="s">
        <v>240</v>
      </c>
      <c r="AU150" s="23" t="s">
        <v>82</v>
      </c>
      <c r="AY150" s="23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23" t="s">
        <v>80</v>
      </c>
      <c r="BK150" s="231">
        <f>ROUND(I150*H150,2)</f>
        <v>0</v>
      </c>
      <c r="BL150" s="23" t="s">
        <v>157</v>
      </c>
      <c r="BM150" s="23" t="s">
        <v>1756</v>
      </c>
    </row>
    <row r="151" s="1" customFormat="1" ht="16.5" customHeight="1">
      <c r="B151" s="45"/>
      <c r="C151" s="265" t="s">
        <v>272</v>
      </c>
      <c r="D151" s="265" t="s">
        <v>240</v>
      </c>
      <c r="E151" s="266" t="s">
        <v>1757</v>
      </c>
      <c r="F151" s="267" t="s">
        <v>1758</v>
      </c>
      <c r="G151" s="268" t="s">
        <v>259</v>
      </c>
      <c r="H151" s="269">
        <v>3</v>
      </c>
      <c r="I151" s="270"/>
      <c r="J151" s="271">
        <f>ROUND(I151*H151,2)</f>
        <v>0</v>
      </c>
      <c r="K151" s="267" t="s">
        <v>156</v>
      </c>
      <c r="L151" s="272"/>
      <c r="M151" s="273" t="s">
        <v>21</v>
      </c>
      <c r="N151" s="274" t="s">
        <v>43</v>
      </c>
      <c r="O151" s="46"/>
      <c r="P151" s="229">
        <f>O151*H151</f>
        <v>0</v>
      </c>
      <c r="Q151" s="229">
        <v>0.00281</v>
      </c>
      <c r="R151" s="229">
        <f>Q151*H151</f>
        <v>0.00843</v>
      </c>
      <c r="S151" s="229">
        <v>0</v>
      </c>
      <c r="T151" s="230">
        <f>S151*H151</f>
        <v>0</v>
      </c>
      <c r="AR151" s="23" t="s">
        <v>190</v>
      </c>
      <c r="AT151" s="23" t="s">
        <v>240</v>
      </c>
      <c r="AU151" s="23" t="s">
        <v>82</v>
      </c>
      <c r="AY151" s="23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23" t="s">
        <v>80</v>
      </c>
      <c r="BK151" s="231">
        <f>ROUND(I151*H151,2)</f>
        <v>0</v>
      </c>
      <c r="BL151" s="23" t="s">
        <v>157</v>
      </c>
      <c r="BM151" s="23" t="s">
        <v>1759</v>
      </c>
    </row>
    <row r="152" s="1" customFormat="1" ht="25.5" customHeight="1">
      <c r="B152" s="45"/>
      <c r="C152" s="220" t="s">
        <v>277</v>
      </c>
      <c r="D152" s="220" t="s">
        <v>152</v>
      </c>
      <c r="E152" s="221" t="s">
        <v>1760</v>
      </c>
      <c r="F152" s="222" t="s">
        <v>1761</v>
      </c>
      <c r="G152" s="223" t="s">
        <v>254</v>
      </c>
      <c r="H152" s="224">
        <v>1</v>
      </c>
      <c r="I152" s="225"/>
      <c r="J152" s="226">
        <f>ROUND(I152*H152,2)</f>
        <v>0</v>
      </c>
      <c r="K152" s="222" t="s">
        <v>156</v>
      </c>
      <c r="L152" s="71"/>
      <c r="M152" s="227" t="s">
        <v>21</v>
      </c>
      <c r="N152" s="228" t="s">
        <v>43</v>
      </c>
      <c r="O152" s="4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AR152" s="23" t="s">
        <v>157</v>
      </c>
      <c r="AT152" s="23" t="s">
        <v>152</v>
      </c>
      <c r="AU152" s="23" t="s">
        <v>82</v>
      </c>
      <c r="AY152" s="23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23" t="s">
        <v>80</v>
      </c>
      <c r="BK152" s="231">
        <f>ROUND(I152*H152,2)</f>
        <v>0</v>
      </c>
      <c r="BL152" s="23" t="s">
        <v>157</v>
      </c>
      <c r="BM152" s="23" t="s">
        <v>1762</v>
      </c>
    </row>
    <row r="153" s="1" customFormat="1" ht="16.5" customHeight="1">
      <c r="B153" s="45"/>
      <c r="C153" s="265" t="s">
        <v>282</v>
      </c>
      <c r="D153" s="265" t="s">
        <v>240</v>
      </c>
      <c r="E153" s="266" t="s">
        <v>1763</v>
      </c>
      <c r="F153" s="267" t="s">
        <v>1764</v>
      </c>
      <c r="G153" s="268" t="s">
        <v>254</v>
      </c>
      <c r="H153" s="269">
        <v>1</v>
      </c>
      <c r="I153" s="270"/>
      <c r="J153" s="271">
        <f>ROUND(I153*H153,2)</f>
        <v>0</v>
      </c>
      <c r="K153" s="267" t="s">
        <v>156</v>
      </c>
      <c r="L153" s="272"/>
      <c r="M153" s="273" t="s">
        <v>21</v>
      </c>
      <c r="N153" s="274" t="s">
        <v>43</v>
      </c>
      <c r="O153" s="46"/>
      <c r="P153" s="229">
        <f>O153*H153</f>
        <v>0</v>
      </c>
      <c r="Q153" s="229">
        <v>0.00035</v>
      </c>
      <c r="R153" s="229">
        <f>Q153*H153</f>
        <v>0.00035</v>
      </c>
      <c r="S153" s="229">
        <v>0</v>
      </c>
      <c r="T153" s="230">
        <f>S153*H153</f>
        <v>0</v>
      </c>
      <c r="AR153" s="23" t="s">
        <v>190</v>
      </c>
      <c r="AT153" s="23" t="s">
        <v>240</v>
      </c>
      <c r="AU153" s="23" t="s">
        <v>82</v>
      </c>
      <c r="AY153" s="23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23" t="s">
        <v>80</v>
      </c>
      <c r="BK153" s="231">
        <f>ROUND(I153*H153,2)</f>
        <v>0</v>
      </c>
      <c r="BL153" s="23" t="s">
        <v>157</v>
      </c>
      <c r="BM153" s="23" t="s">
        <v>1765</v>
      </c>
    </row>
    <row r="154" s="1" customFormat="1" ht="16.5" customHeight="1">
      <c r="B154" s="45"/>
      <c r="C154" s="220" t="s">
        <v>286</v>
      </c>
      <c r="D154" s="220" t="s">
        <v>152</v>
      </c>
      <c r="E154" s="221" t="s">
        <v>1766</v>
      </c>
      <c r="F154" s="222" t="s">
        <v>1767</v>
      </c>
      <c r="G154" s="223" t="s">
        <v>259</v>
      </c>
      <c r="H154" s="224">
        <v>11.300000000000001</v>
      </c>
      <c r="I154" s="225"/>
      <c r="J154" s="226">
        <f>ROUND(I154*H154,2)</f>
        <v>0</v>
      </c>
      <c r="K154" s="222" t="s">
        <v>156</v>
      </c>
      <c r="L154" s="71"/>
      <c r="M154" s="227" t="s">
        <v>21</v>
      </c>
      <c r="N154" s="228" t="s">
        <v>43</v>
      </c>
      <c r="O154" s="46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AR154" s="23" t="s">
        <v>157</v>
      </c>
      <c r="AT154" s="23" t="s">
        <v>152</v>
      </c>
      <c r="AU154" s="23" t="s">
        <v>82</v>
      </c>
      <c r="AY154" s="23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23" t="s">
        <v>80</v>
      </c>
      <c r="BK154" s="231">
        <f>ROUND(I154*H154,2)</f>
        <v>0</v>
      </c>
      <c r="BL154" s="23" t="s">
        <v>157</v>
      </c>
      <c r="BM154" s="23" t="s">
        <v>1768</v>
      </c>
    </row>
    <row r="155" s="12" customFormat="1">
      <c r="B155" s="244"/>
      <c r="C155" s="245"/>
      <c r="D155" s="234" t="s">
        <v>159</v>
      </c>
      <c r="E155" s="246" t="s">
        <v>21</v>
      </c>
      <c r="F155" s="247" t="s">
        <v>1699</v>
      </c>
      <c r="G155" s="245"/>
      <c r="H155" s="246" t="s">
        <v>21</v>
      </c>
      <c r="I155" s="248"/>
      <c r="J155" s="245"/>
      <c r="K155" s="245"/>
      <c r="L155" s="249"/>
      <c r="M155" s="250"/>
      <c r="N155" s="251"/>
      <c r="O155" s="251"/>
      <c r="P155" s="251"/>
      <c r="Q155" s="251"/>
      <c r="R155" s="251"/>
      <c r="S155" s="251"/>
      <c r="T155" s="252"/>
      <c r="AT155" s="253" t="s">
        <v>159</v>
      </c>
      <c r="AU155" s="253" t="s">
        <v>82</v>
      </c>
      <c r="AV155" s="12" t="s">
        <v>80</v>
      </c>
      <c r="AW155" s="12" t="s">
        <v>35</v>
      </c>
      <c r="AX155" s="12" t="s">
        <v>72</v>
      </c>
      <c r="AY155" s="253" t="s">
        <v>150</v>
      </c>
    </row>
    <row r="156" s="11" customFormat="1">
      <c r="B156" s="232"/>
      <c r="C156" s="233"/>
      <c r="D156" s="234" t="s">
        <v>159</v>
      </c>
      <c r="E156" s="235" t="s">
        <v>21</v>
      </c>
      <c r="F156" s="236" t="s">
        <v>1769</v>
      </c>
      <c r="G156" s="233"/>
      <c r="H156" s="237">
        <v>11.300000000000001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AT156" s="243" t="s">
        <v>159</v>
      </c>
      <c r="AU156" s="243" t="s">
        <v>82</v>
      </c>
      <c r="AV156" s="11" t="s">
        <v>82</v>
      </c>
      <c r="AW156" s="11" t="s">
        <v>35</v>
      </c>
      <c r="AX156" s="11" t="s">
        <v>72</v>
      </c>
      <c r="AY156" s="243" t="s">
        <v>150</v>
      </c>
    </row>
    <row r="157" s="13" customFormat="1">
      <c r="B157" s="254"/>
      <c r="C157" s="255"/>
      <c r="D157" s="234" t="s">
        <v>159</v>
      </c>
      <c r="E157" s="256" t="s">
        <v>21</v>
      </c>
      <c r="F157" s="257" t="s">
        <v>180</v>
      </c>
      <c r="G157" s="255"/>
      <c r="H157" s="258">
        <v>11.300000000000001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AT157" s="264" t="s">
        <v>159</v>
      </c>
      <c r="AU157" s="264" t="s">
        <v>82</v>
      </c>
      <c r="AV157" s="13" t="s">
        <v>164</v>
      </c>
      <c r="AW157" s="13" t="s">
        <v>35</v>
      </c>
      <c r="AX157" s="13" t="s">
        <v>80</v>
      </c>
      <c r="AY157" s="264" t="s">
        <v>150</v>
      </c>
    </row>
    <row r="158" s="1" customFormat="1" ht="25.5" customHeight="1">
      <c r="B158" s="45"/>
      <c r="C158" s="220" t="s">
        <v>292</v>
      </c>
      <c r="D158" s="220" t="s">
        <v>152</v>
      </c>
      <c r="E158" s="221" t="s">
        <v>1770</v>
      </c>
      <c r="F158" s="222" t="s">
        <v>1771</v>
      </c>
      <c r="G158" s="223" t="s">
        <v>254</v>
      </c>
      <c r="H158" s="224">
        <v>2</v>
      </c>
      <c r="I158" s="225"/>
      <c r="J158" s="226">
        <f>ROUND(I158*H158,2)</f>
        <v>0</v>
      </c>
      <c r="K158" s="222" t="s">
        <v>156</v>
      </c>
      <c r="L158" s="71"/>
      <c r="M158" s="227" t="s">
        <v>21</v>
      </c>
      <c r="N158" s="228" t="s">
        <v>43</v>
      </c>
      <c r="O158" s="46"/>
      <c r="P158" s="229">
        <f>O158*H158</f>
        <v>0</v>
      </c>
      <c r="Q158" s="229">
        <v>0.46009</v>
      </c>
      <c r="R158" s="229">
        <f>Q158*H158</f>
        <v>0.92018</v>
      </c>
      <c r="S158" s="229">
        <v>0</v>
      </c>
      <c r="T158" s="230">
        <f>S158*H158</f>
        <v>0</v>
      </c>
      <c r="AR158" s="23" t="s">
        <v>157</v>
      </c>
      <c r="AT158" s="23" t="s">
        <v>152</v>
      </c>
      <c r="AU158" s="23" t="s">
        <v>82</v>
      </c>
      <c r="AY158" s="23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23" t="s">
        <v>80</v>
      </c>
      <c r="BK158" s="231">
        <f>ROUND(I158*H158,2)</f>
        <v>0</v>
      </c>
      <c r="BL158" s="23" t="s">
        <v>157</v>
      </c>
      <c r="BM158" s="23" t="s">
        <v>1772</v>
      </c>
    </row>
    <row r="159" s="1" customFormat="1" ht="38.25" customHeight="1">
      <c r="B159" s="45"/>
      <c r="C159" s="220" t="s">
        <v>298</v>
      </c>
      <c r="D159" s="220" t="s">
        <v>152</v>
      </c>
      <c r="E159" s="221" t="s">
        <v>1773</v>
      </c>
      <c r="F159" s="222" t="s">
        <v>1774</v>
      </c>
      <c r="G159" s="223" t="s">
        <v>254</v>
      </c>
      <c r="H159" s="224">
        <v>1</v>
      </c>
      <c r="I159" s="225"/>
      <c r="J159" s="226">
        <f>ROUND(I159*H159,2)</f>
        <v>0</v>
      </c>
      <c r="K159" s="222" t="s">
        <v>156</v>
      </c>
      <c r="L159" s="71"/>
      <c r="M159" s="227" t="s">
        <v>21</v>
      </c>
      <c r="N159" s="228" t="s">
        <v>43</v>
      </c>
      <c r="O159" s="46"/>
      <c r="P159" s="229">
        <f>O159*H159</f>
        <v>0</v>
      </c>
      <c r="Q159" s="229">
        <v>0.058720000000000001</v>
      </c>
      <c r="R159" s="229">
        <f>Q159*H159</f>
        <v>0.058720000000000001</v>
      </c>
      <c r="S159" s="229">
        <v>0</v>
      </c>
      <c r="T159" s="230">
        <f>S159*H159</f>
        <v>0</v>
      </c>
      <c r="AR159" s="23" t="s">
        <v>157</v>
      </c>
      <c r="AT159" s="23" t="s">
        <v>152</v>
      </c>
      <c r="AU159" s="23" t="s">
        <v>82</v>
      </c>
      <c r="AY159" s="23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23" t="s">
        <v>80</v>
      </c>
      <c r="BK159" s="231">
        <f>ROUND(I159*H159,2)</f>
        <v>0</v>
      </c>
      <c r="BL159" s="23" t="s">
        <v>157</v>
      </c>
      <c r="BM159" s="23" t="s">
        <v>1775</v>
      </c>
    </row>
    <row r="160" s="1" customFormat="1" ht="25.5" customHeight="1">
      <c r="B160" s="45"/>
      <c r="C160" s="220" t="s">
        <v>304</v>
      </c>
      <c r="D160" s="220" t="s">
        <v>152</v>
      </c>
      <c r="E160" s="221" t="s">
        <v>1776</v>
      </c>
      <c r="F160" s="222" t="s">
        <v>1777</v>
      </c>
      <c r="G160" s="223" t="s">
        <v>254</v>
      </c>
      <c r="H160" s="224">
        <v>1</v>
      </c>
      <c r="I160" s="225"/>
      <c r="J160" s="226">
        <f>ROUND(I160*H160,2)</f>
        <v>0</v>
      </c>
      <c r="K160" s="222" t="s">
        <v>156</v>
      </c>
      <c r="L160" s="71"/>
      <c r="M160" s="227" t="s">
        <v>21</v>
      </c>
      <c r="N160" s="228" t="s">
        <v>43</v>
      </c>
      <c r="O160" s="46"/>
      <c r="P160" s="229">
        <f>O160*H160</f>
        <v>0</v>
      </c>
      <c r="Q160" s="229">
        <v>0.025250000000000002</v>
      </c>
      <c r="R160" s="229">
        <f>Q160*H160</f>
        <v>0.025250000000000002</v>
      </c>
      <c r="S160" s="229">
        <v>0</v>
      </c>
      <c r="T160" s="230">
        <f>S160*H160</f>
        <v>0</v>
      </c>
      <c r="AR160" s="23" t="s">
        <v>157</v>
      </c>
      <c r="AT160" s="23" t="s">
        <v>152</v>
      </c>
      <c r="AU160" s="23" t="s">
        <v>82</v>
      </c>
      <c r="AY160" s="23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23" t="s">
        <v>80</v>
      </c>
      <c r="BK160" s="231">
        <f>ROUND(I160*H160,2)</f>
        <v>0</v>
      </c>
      <c r="BL160" s="23" t="s">
        <v>157</v>
      </c>
      <c r="BM160" s="23" t="s">
        <v>1778</v>
      </c>
    </row>
    <row r="161" s="1" customFormat="1" ht="16.5" customHeight="1">
      <c r="B161" s="45"/>
      <c r="C161" s="220" t="s">
        <v>312</v>
      </c>
      <c r="D161" s="220" t="s">
        <v>152</v>
      </c>
      <c r="E161" s="221" t="s">
        <v>1202</v>
      </c>
      <c r="F161" s="222" t="s">
        <v>1203</v>
      </c>
      <c r="G161" s="223" t="s">
        <v>259</v>
      </c>
      <c r="H161" s="224">
        <v>10.1</v>
      </c>
      <c r="I161" s="225"/>
      <c r="J161" s="226">
        <f>ROUND(I161*H161,2)</f>
        <v>0</v>
      </c>
      <c r="K161" s="222" t="s">
        <v>156</v>
      </c>
      <c r="L161" s="71"/>
      <c r="M161" s="227" t="s">
        <v>21</v>
      </c>
      <c r="N161" s="228" t="s">
        <v>43</v>
      </c>
      <c r="O161" s="46"/>
      <c r="P161" s="229">
        <f>O161*H161</f>
        <v>0</v>
      </c>
      <c r="Q161" s="229">
        <v>9.0000000000000006E-05</v>
      </c>
      <c r="R161" s="229">
        <f>Q161*H161</f>
        <v>0.00090899999999999998</v>
      </c>
      <c r="S161" s="229">
        <v>0</v>
      </c>
      <c r="T161" s="230">
        <f>S161*H161</f>
        <v>0</v>
      </c>
      <c r="AR161" s="23" t="s">
        <v>157</v>
      </c>
      <c r="AT161" s="23" t="s">
        <v>152</v>
      </c>
      <c r="AU161" s="23" t="s">
        <v>82</v>
      </c>
      <c r="AY161" s="23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23" t="s">
        <v>80</v>
      </c>
      <c r="BK161" s="231">
        <f>ROUND(I161*H161,2)</f>
        <v>0</v>
      </c>
      <c r="BL161" s="23" t="s">
        <v>157</v>
      </c>
      <c r="BM161" s="23" t="s">
        <v>1779</v>
      </c>
    </row>
    <row r="162" s="12" customFormat="1">
      <c r="B162" s="244"/>
      <c r="C162" s="245"/>
      <c r="D162" s="234" t="s">
        <v>159</v>
      </c>
      <c r="E162" s="246" t="s">
        <v>21</v>
      </c>
      <c r="F162" s="247" t="s">
        <v>1699</v>
      </c>
      <c r="G162" s="245"/>
      <c r="H162" s="246" t="s">
        <v>21</v>
      </c>
      <c r="I162" s="248"/>
      <c r="J162" s="245"/>
      <c r="K162" s="245"/>
      <c r="L162" s="249"/>
      <c r="M162" s="250"/>
      <c r="N162" s="251"/>
      <c r="O162" s="251"/>
      <c r="P162" s="251"/>
      <c r="Q162" s="251"/>
      <c r="R162" s="251"/>
      <c r="S162" s="251"/>
      <c r="T162" s="252"/>
      <c r="AT162" s="253" t="s">
        <v>159</v>
      </c>
      <c r="AU162" s="253" t="s">
        <v>82</v>
      </c>
      <c r="AV162" s="12" t="s">
        <v>80</v>
      </c>
      <c r="AW162" s="12" t="s">
        <v>35</v>
      </c>
      <c r="AX162" s="12" t="s">
        <v>72</v>
      </c>
      <c r="AY162" s="253" t="s">
        <v>150</v>
      </c>
    </row>
    <row r="163" s="11" customFormat="1">
      <c r="B163" s="232"/>
      <c r="C163" s="233"/>
      <c r="D163" s="234" t="s">
        <v>159</v>
      </c>
      <c r="E163" s="235" t="s">
        <v>21</v>
      </c>
      <c r="F163" s="236" t="s">
        <v>1780</v>
      </c>
      <c r="G163" s="233"/>
      <c r="H163" s="237">
        <v>7.4000000000000004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AT163" s="243" t="s">
        <v>159</v>
      </c>
      <c r="AU163" s="243" t="s">
        <v>82</v>
      </c>
      <c r="AV163" s="11" t="s">
        <v>82</v>
      </c>
      <c r="AW163" s="11" t="s">
        <v>35</v>
      </c>
      <c r="AX163" s="11" t="s">
        <v>72</v>
      </c>
      <c r="AY163" s="243" t="s">
        <v>150</v>
      </c>
    </row>
    <row r="164" s="11" customFormat="1">
      <c r="B164" s="232"/>
      <c r="C164" s="233"/>
      <c r="D164" s="234" t="s">
        <v>159</v>
      </c>
      <c r="E164" s="235" t="s">
        <v>21</v>
      </c>
      <c r="F164" s="236" t="s">
        <v>1781</v>
      </c>
      <c r="G164" s="233"/>
      <c r="H164" s="237">
        <v>2.7000000000000002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AT164" s="243" t="s">
        <v>159</v>
      </c>
      <c r="AU164" s="243" t="s">
        <v>82</v>
      </c>
      <c r="AV164" s="11" t="s">
        <v>82</v>
      </c>
      <c r="AW164" s="11" t="s">
        <v>35</v>
      </c>
      <c r="AX164" s="11" t="s">
        <v>72</v>
      </c>
      <c r="AY164" s="243" t="s">
        <v>150</v>
      </c>
    </row>
    <row r="165" s="13" customFormat="1">
      <c r="B165" s="254"/>
      <c r="C165" s="255"/>
      <c r="D165" s="234" t="s">
        <v>159</v>
      </c>
      <c r="E165" s="256" t="s">
        <v>21</v>
      </c>
      <c r="F165" s="257" t="s">
        <v>180</v>
      </c>
      <c r="G165" s="255"/>
      <c r="H165" s="258">
        <v>10.1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AT165" s="264" t="s">
        <v>159</v>
      </c>
      <c r="AU165" s="264" t="s">
        <v>82</v>
      </c>
      <c r="AV165" s="13" t="s">
        <v>164</v>
      </c>
      <c r="AW165" s="13" t="s">
        <v>35</v>
      </c>
      <c r="AX165" s="13" t="s">
        <v>80</v>
      </c>
      <c r="AY165" s="264" t="s">
        <v>150</v>
      </c>
    </row>
    <row r="166" s="10" customFormat="1" ht="29.88" customHeight="1">
      <c r="B166" s="204"/>
      <c r="C166" s="205"/>
      <c r="D166" s="206" t="s">
        <v>71</v>
      </c>
      <c r="E166" s="218" t="s">
        <v>722</v>
      </c>
      <c r="F166" s="218" t="s">
        <v>723</v>
      </c>
      <c r="G166" s="205"/>
      <c r="H166" s="205"/>
      <c r="I166" s="208"/>
      <c r="J166" s="219">
        <f>BK166</f>
        <v>0</v>
      </c>
      <c r="K166" s="205"/>
      <c r="L166" s="210"/>
      <c r="M166" s="211"/>
      <c r="N166" s="212"/>
      <c r="O166" s="212"/>
      <c r="P166" s="213">
        <f>P167</f>
        <v>0</v>
      </c>
      <c r="Q166" s="212"/>
      <c r="R166" s="213">
        <f>R167</f>
        <v>0</v>
      </c>
      <c r="S166" s="212"/>
      <c r="T166" s="214">
        <f>T167</f>
        <v>0</v>
      </c>
      <c r="AR166" s="215" t="s">
        <v>80</v>
      </c>
      <c r="AT166" s="216" t="s">
        <v>71</v>
      </c>
      <c r="AU166" s="216" t="s">
        <v>80</v>
      </c>
      <c r="AY166" s="215" t="s">
        <v>150</v>
      </c>
      <c r="BK166" s="217">
        <f>BK167</f>
        <v>0</v>
      </c>
    </row>
    <row r="167" s="1" customFormat="1" ht="38.25" customHeight="1">
      <c r="B167" s="45"/>
      <c r="C167" s="220" t="s">
        <v>320</v>
      </c>
      <c r="D167" s="220" t="s">
        <v>152</v>
      </c>
      <c r="E167" s="221" t="s">
        <v>1208</v>
      </c>
      <c r="F167" s="222" t="s">
        <v>1209</v>
      </c>
      <c r="G167" s="223" t="s">
        <v>224</v>
      </c>
      <c r="H167" s="224">
        <v>31.863</v>
      </c>
      <c r="I167" s="225"/>
      <c r="J167" s="226">
        <f>ROUND(I167*H167,2)</f>
        <v>0</v>
      </c>
      <c r="K167" s="222" t="s">
        <v>156</v>
      </c>
      <c r="L167" s="71"/>
      <c r="M167" s="227" t="s">
        <v>21</v>
      </c>
      <c r="N167" s="275" t="s">
        <v>43</v>
      </c>
      <c r="O167" s="276"/>
      <c r="P167" s="277">
        <f>O167*H167</f>
        <v>0</v>
      </c>
      <c r="Q167" s="277">
        <v>0</v>
      </c>
      <c r="R167" s="277">
        <f>Q167*H167</f>
        <v>0</v>
      </c>
      <c r="S167" s="277">
        <v>0</v>
      </c>
      <c r="T167" s="278">
        <f>S167*H167</f>
        <v>0</v>
      </c>
      <c r="AR167" s="23" t="s">
        <v>157</v>
      </c>
      <c r="AT167" s="23" t="s">
        <v>152</v>
      </c>
      <c r="AU167" s="23" t="s">
        <v>82</v>
      </c>
      <c r="AY167" s="23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23" t="s">
        <v>80</v>
      </c>
      <c r="BK167" s="231">
        <f>ROUND(I167*H167,2)</f>
        <v>0</v>
      </c>
      <c r="BL167" s="23" t="s">
        <v>157</v>
      </c>
      <c r="BM167" s="23" t="s">
        <v>1782</v>
      </c>
    </row>
    <row r="168" s="1" customFormat="1" ht="6.96" customHeight="1">
      <c r="B168" s="66"/>
      <c r="C168" s="67"/>
      <c r="D168" s="67"/>
      <c r="E168" s="67"/>
      <c r="F168" s="67"/>
      <c r="G168" s="67"/>
      <c r="H168" s="67"/>
      <c r="I168" s="165"/>
      <c r="J168" s="67"/>
      <c r="K168" s="67"/>
      <c r="L168" s="71"/>
    </row>
  </sheetData>
  <sheetProtection sheet="1" autoFilter="0" formatColumns="0" formatRows="0" objects="1" scenarios="1" spinCount="100000" saltValue="4Z/T6tI6kXoQDbs8e2IGiW37EsGSkrv3FDd7e1xGO34QHza1B90QoAKKCrF0p4yOJQHDL/nZ1c6dm5UHIlth5A==" hashValue="vZUZBtGhXi/Te4YljyXONSSQ2JOEh4AICHxhLi40iGWRhyQmtRYlHvnzY0ThqQPjffaJ7IxsirCNxZExNZT8Xg==" algorithmName="SHA-512" password="CC35"/>
  <autoFilter ref="C80:K167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98</v>
      </c>
      <c r="G1" s="138" t="s">
        <v>99</v>
      </c>
      <c r="H1" s="138"/>
      <c r="I1" s="139"/>
      <c r="J1" s="138" t="s">
        <v>100</v>
      </c>
      <c r="K1" s="137" t="s">
        <v>101</v>
      </c>
      <c r="L1" s="138" t="s">
        <v>102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97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103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Garáž, dílna obce Všelibice p.p.č. 831/5, k.ú. Všelibice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104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1783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12. 2. 2019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5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5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ROUND(J77,2)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ROUND(SUM(BE77:BE83), 2)</f>
        <v>0</v>
      </c>
      <c r="G30" s="46"/>
      <c r="H30" s="46"/>
      <c r="I30" s="157">
        <v>0.20999999999999999</v>
      </c>
      <c r="J30" s="156">
        <f>ROUND(ROUND((SUM(BE77:BE83)),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ROUND(SUM(BF77:BF83), 2)</f>
        <v>0</v>
      </c>
      <c r="G31" s="46"/>
      <c r="H31" s="46"/>
      <c r="I31" s="157">
        <v>0.14999999999999999</v>
      </c>
      <c r="J31" s="156">
        <f>ROUND(ROUND((SUM(BF77:BF83)),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ROUND(SUM(BG77:BG83),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ROUND(SUM(BH77:BH83),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ROUND(SUM(BI77:BI83),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106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Garáž, dílna obce Všelibice p.p.č. 831/5, k.ú. Všelibice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104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18_082_0600 - Ostatní náklady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p.p.č. 831/5, k.ú. Všelibice</v>
      </c>
      <c r="G49" s="46"/>
      <c r="H49" s="46"/>
      <c r="I49" s="145" t="s">
        <v>25</v>
      </c>
      <c r="J49" s="146" t="str">
        <f>IF(J12="","",J12)</f>
        <v>12. 2. 2019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Obec Všelibice</v>
      </c>
      <c r="G51" s="46"/>
      <c r="H51" s="46"/>
      <c r="I51" s="145" t="s">
        <v>33</v>
      </c>
      <c r="J51" s="43" t="str">
        <f>E21</f>
        <v>Ing.R.Hladký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107</v>
      </c>
      <c r="D54" s="158"/>
      <c r="E54" s="158"/>
      <c r="F54" s="158"/>
      <c r="G54" s="158"/>
      <c r="H54" s="158"/>
      <c r="I54" s="172"/>
      <c r="J54" s="173" t="s">
        <v>108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109</v>
      </c>
      <c r="D56" s="46"/>
      <c r="E56" s="46"/>
      <c r="F56" s="46"/>
      <c r="G56" s="46"/>
      <c r="H56" s="46"/>
      <c r="I56" s="143"/>
      <c r="J56" s="154">
        <f>J77</f>
        <v>0</v>
      </c>
      <c r="K56" s="50"/>
      <c r="AU56" s="23" t="s">
        <v>110</v>
      </c>
    </row>
    <row r="57" s="7" customFormat="1" ht="24.96" customHeight="1">
      <c r="B57" s="176"/>
      <c r="C57" s="177"/>
      <c r="D57" s="178" t="s">
        <v>1784</v>
      </c>
      <c r="E57" s="179"/>
      <c r="F57" s="179"/>
      <c r="G57" s="179"/>
      <c r="H57" s="179"/>
      <c r="I57" s="180"/>
      <c r="J57" s="181">
        <f>J78</f>
        <v>0</v>
      </c>
      <c r="K57" s="182"/>
    </row>
    <row r="58" s="1" customFormat="1" ht="21.84" customHeight="1">
      <c r="B58" s="45"/>
      <c r="C58" s="46"/>
      <c r="D58" s="46"/>
      <c r="E58" s="46"/>
      <c r="F58" s="46"/>
      <c r="G58" s="46"/>
      <c r="H58" s="46"/>
      <c r="I58" s="143"/>
      <c r="J58" s="46"/>
      <c r="K58" s="50"/>
    </row>
    <row r="59" s="1" customFormat="1" ht="6.96" customHeight="1">
      <c r="B59" s="66"/>
      <c r="C59" s="67"/>
      <c r="D59" s="67"/>
      <c r="E59" s="67"/>
      <c r="F59" s="67"/>
      <c r="G59" s="67"/>
      <c r="H59" s="67"/>
      <c r="I59" s="165"/>
      <c r="J59" s="67"/>
      <c r="K59" s="68"/>
    </row>
    <row r="63" s="1" customFormat="1" ht="6.96" customHeight="1">
      <c r="B63" s="69"/>
      <c r="C63" s="70"/>
      <c r="D63" s="70"/>
      <c r="E63" s="70"/>
      <c r="F63" s="70"/>
      <c r="G63" s="70"/>
      <c r="H63" s="70"/>
      <c r="I63" s="168"/>
      <c r="J63" s="70"/>
      <c r="K63" s="70"/>
      <c r="L63" s="71"/>
    </row>
    <row r="64" s="1" customFormat="1" ht="36.96" customHeight="1">
      <c r="B64" s="45"/>
      <c r="C64" s="72" t="s">
        <v>134</v>
      </c>
      <c r="D64" s="73"/>
      <c r="E64" s="73"/>
      <c r="F64" s="73"/>
      <c r="G64" s="73"/>
      <c r="H64" s="73"/>
      <c r="I64" s="190"/>
      <c r="J64" s="73"/>
      <c r="K64" s="73"/>
      <c r="L64" s="71"/>
    </row>
    <row r="65" s="1" customFormat="1" ht="6.96" customHeight="1">
      <c r="B65" s="45"/>
      <c r="C65" s="73"/>
      <c r="D65" s="73"/>
      <c r="E65" s="73"/>
      <c r="F65" s="73"/>
      <c r="G65" s="73"/>
      <c r="H65" s="73"/>
      <c r="I65" s="190"/>
      <c r="J65" s="73"/>
      <c r="K65" s="73"/>
      <c r="L65" s="71"/>
    </row>
    <row r="66" s="1" customFormat="1" ht="14.4" customHeight="1">
      <c r="B66" s="45"/>
      <c r="C66" s="75" t="s">
        <v>18</v>
      </c>
      <c r="D66" s="73"/>
      <c r="E66" s="73"/>
      <c r="F66" s="73"/>
      <c r="G66" s="73"/>
      <c r="H66" s="73"/>
      <c r="I66" s="190"/>
      <c r="J66" s="73"/>
      <c r="K66" s="73"/>
      <c r="L66" s="71"/>
    </row>
    <row r="67" s="1" customFormat="1" ht="16.5" customHeight="1">
      <c r="B67" s="45"/>
      <c r="C67" s="73"/>
      <c r="D67" s="73"/>
      <c r="E67" s="191" t="str">
        <f>E7</f>
        <v>Garáž, dílna obce Všelibice p.p.č. 831/5, k.ú. Všelibice</v>
      </c>
      <c r="F67" s="75"/>
      <c r="G67" s="75"/>
      <c r="H67" s="75"/>
      <c r="I67" s="190"/>
      <c r="J67" s="73"/>
      <c r="K67" s="73"/>
      <c r="L67" s="71"/>
    </row>
    <row r="68" s="1" customFormat="1" ht="14.4" customHeight="1">
      <c r="B68" s="45"/>
      <c r="C68" s="75" t="s">
        <v>104</v>
      </c>
      <c r="D68" s="73"/>
      <c r="E68" s="73"/>
      <c r="F68" s="73"/>
      <c r="G68" s="73"/>
      <c r="H68" s="73"/>
      <c r="I68" s="190"/>
      <c r="J68" s="73"/>
      <c r="K68" s="73"/>
      <c r="L68" s="71"/>
    </row>
    <row r="69" s="1" customFormat="1" ht="17.25" customHeight="1">
      <c r="B69" s="45"/>
      <c r="C69" s="73"/>
      <c r="D69" s="73"/>
      <c r="E69" s="81" t="str">
        <f>E9</f>
        <v>18_082_0600 - Ostatní náklady</v>
      </c>
      <c r="F69" s="73"/>
      <c r="G69" s="73"/>
      <c r="H69" s="73"/>
      <c r="I69" s="190"/>
      <c r="J69" s="73"/>
      <c r="K69" s="73"/>
      <c r="L69" s="71"/>
    </row>
    <row r="70" s="1" customFormat="1" ht="6.96" customHeight="1">
      <c r="B70" s="45"/>
      <c r="C70" s="73"/>
      <c r="D70" s="73"/>
      <c r="E70" s="73"/>
      <c r="F70" s="73"/>
      <c r="G70" s="73"/>
      <c r="H70" s="73"/>
      <c r="I70" s="190"/>
      <c r="J70" s="73"/>
      <c r="K70" s="73"/>
      <c r="L70" s="71"/>
    </row>
    <row r="71" s="1" customFormat="1" ht="18" customHeight="1">
      <c r="B71" s="45"/>
      <c r="C71" s="75" t="s">
        <v>23</v>
      </c>
      <c r="D71" s="73"/>
      <c r="E71" s="73"/>
      <c r="F71" s="192" t="str">
        <f>F12</f>
        <v>p.p.č. 831/5, k.ú. Všelibice</v>
      </c>
      <c r="G71" s="73"/>
      <c r="H71" s="73"/>
      <c r="I71" s="193" t="s">
        <v>25</v>
      </c>
      <c r="J71" s="84" t="str">
        <f>IF(J12="","",J12)</f>
        <v>12. 2. 2019</v>
      </c>
      <c r="K71" s="73"/>
      <c r="L71" s="71"/>
    </row>
    <row r="72" s="1" customFormat="1" ht="6.96" customHeight="1">
      <c r="B72" s="45"/>
      <c r="C72" s="73"/>
      <c r="D72" s="73"/>
      <c r="E72" s="73"/>
      <c r="F72" s="73"/>
      <c r="G72" s="73"/>
      <c r="H72" s="73"/>
      <c r="I72" s="190"/>
      <c r="J72" s="73"/>
      <c r="K72" s="73"/>
      <c r="L72" s="71"/>
    </row>
    <row r="73" s="1" customFormat="1">
      <c r="B73" s="45"/>
      <c r="C73" s="75" t="s">
        <v>27</v>
      </c>
      <c r="D73" s="73"/>
      <c r="E73" s="73"/>
      <c r="F73" s="192" t="str">
        <f>E15</f>
        <v>Obec Všelibice</v>
      </c>
      <c r="G73" s="73"/>
      <c r="H73" s="73"/>
      <c r="I73" s="193" t="s">
        <v>33</v>
      </c>
      <c r="J73" s="192" t="str">
        <f>E21</f>
        <v>Ing.R.Hladký</v>
      </c>
      <c r="K73" s="73"/>
      <c r="L73" s="71"/>
    </row>
    <row r="74" s="1" customFormat="1" ht="14.4" customHeight="1">
      <c r="B74" s="45"/>
      <c r="C74" s="75" t="s">
        <v>31</v>
      </c>
      <c r="D74" s="73"/>
      <c r="E74" s="73"/>
      <c r="F74" s="192" t="str">
        <f>IF(E18="","",E18)</f>
        <v/>
      </c>
      <c r="G74" s="73"/>
      <c r="H74" s="73"/>
      <c r="I74" s="190"/>
      <c r="J74" s="73"/>
      <c r="K74" s="73"/>
      <c r="L74" s="71"/>
    </row>
    <row r="75" s="1" customFormat="1" ht="10.32" customHeight="1">
      <c r="B75" s="45"/>
      <c r="C75" s="73"/>
      <c r="D75" s="73"/>
      <c r="E75" s="73"/>
      <c r="F75" s="73"/>
      <c r="G75" s="73"/>
      <c r="H75" s="73"/>
      <c r="I75" s="190"/>
      <c r="J75" s="73"/>
      <c r="K75" s="73"/>
      <c r="L75" s="71"/>
    </row>
    <row r="76" s="9" customFormat="1" ht="29.28" customHeight="1">
      <c r="B76" s="194"/>
      <c r="C76" s="195" t="s">
        <v>135</v>
      </c>
      <c r="D76" s="196" t="s">
        <v>57</v>
      </c>
      <c r="E76" s="196" t="s">
        <v>53</v>
      </c>
      <c r="F76" s="196" t="s">
        <v>136</v>
      </c>
      <c r="G76" s="196" t="s">
        <v>137</v>
      </c>
      <c r="H76" s="196" t="s">
        <v>138</v>
      </c>
      <c r="I76" s="197" t="s">
        <v>139</v>
      </c>
      <c r="J76" s="196" t="s">
        <v>108</v>
      </c>
      <c r="K76" s="198" t="s">
        <v>140</v>
      </c>
      <c r="L76" s="199"/>
      <c r="M76" s="101" t="s">
        <v>141</v>
      </c>
      <c r="N76" s="102" t="s">
        <v>42</v>
      </c>
      <c r="O76" s="102" t="s">
        <v>142</v>
      </c>
      <c r="P76" s="102" t="s">
        <v>143</v>
      </c>
      <c r="Q76" s="102" t="s">
        <v>144</v>
      </c>
      <c r="R76" s="102" t="s">
        <v>145</v>
      </c>
      <c r="S76" s="102" t="s">
        <v>146</v>
      </c>
      <c r="T76" s="103" t="s">
        <v>147</v>
      </c>
    </row>
    <row r="77" s="1" customFormat="1" ht="29.28" customHeight="1">
      <c r="B77" s="45"/>
      <c r="C77" s="107" t="s">
        <v>109</v>
      </c>
      <c r="D77" s="73"/>
      <c r="E77" s="73"/>
      <c r="F77" s="73"/>
      <c r="G77" s="73"/>
      <c r="H77" s="73"/>
      <c r="I77" s="190"/>
      <c r="J77" s="200">
        <f>BK77</f>
        <v>0</v>
      </c>
      <c r="K77" s="73"/>
      <c r="L77" s="71"/>
      <c r="M77" s="104"/>
      <c r="N77" s="105"/>
      <c r="O77" s="105"/>
      <c r="P77" s="201">
        <f>P78</f>
        <v>0</v>
      </c>
      <c r="Q77" s="105"/>
      <c r="R77" s="201">
        <f>R78</f>
        <v>0</v>
      </c>
      <c r="S77" s="105"/>
      <c r="T77" s="202">
        <f>T78</f>
        <v>0</v>
      </c>
      <c r="AT77" s="23" t="s">
        <v>71</v>
      </c>
      <c r="AU77" s="23" t="s">
        <v>110</v>
      </c>
      <c r="BK77" s="203">
        <f>BK78</f>
        <v>0</v>
      </c>
    </row>
    <row r="78" s="10" customFormat="1" ht="37.44" customHeight="1">
      <c r="B78" s="204"/>
      <c r="C78" s="205"/>
      <c r="D78" s="206" t="s">
        <v>71</v>
      </c>
      <c r="E78" s="207" t="s">
        <v>1785</v>
      </c>
      <c r="F78" s="207" t="s">
        <v>1114</v>
      </c>
      <c r="G78" s="205"/>
      <c r="H78" s="205"/>
      <c r="I78" s="208"/>
      <c r="J78" s="209">
        <f>BK78</f>
        <v>0</v>
      </c>
      <c r="K78" s="205"/>
      <c r="L78" s="210"/>
      <c r="M78" s="211"/>
      <c r="N78" s="212"/>
      <c r="O78" s="212"/>
      <c r="P78" s="213">
        <f>SUM(P79:P83)</f>
        <v>0</v>
      </c>
      <c r="Q78" s="212"/>
      <c r="R78" s="213">
        <f>SUM(R79:R83)</f>
        <v>0</v>
      </c>
      <c r="S78" s="212"/>
      <c r="T78" s="214">
        <f>SUM(T79:T83)</f>
        <v>0</v>
      </c>
      <c r="AR78" s="215" t="s">
        <v>80</v>
      </c>
      <c r="AT78" s="216" t="s">
        <v>71</v>
      </c>
      <c r="AU78" s="216" t="s">
        <v>72</v>
      </c>
      <c r="AY78" s="215" t="s">
        <v>150</v>
      </c>
      <c r="BK78" s="217">
        <f>SUM(BK79:BK83)</f>
        <v>0</v>
      </c>
    </row>
    <row r="79" s="1" customFormat="1" ht="16.5" customHeight="1">
      <c r="B79" s="45"/>
      <c r="C79" s="220" t="s">
        <v>80</v>
      </c>
      <c r="D79" s="220" t="s">
        <v>152</v>
      </c>
      <c r="E79" s="221" t="s">
        <v>1786</v>
      </c>
      <c r="F79" s="222" t="s">
        <v>1787</v>
      </c>
      <c r="G79" s="223" t="s">
        <v>783</v>
      </c>
      <c r="H79" s="224">
        <v>1</v>
      </c>
      <c r="I79" s="225"/>
      <c r="J79" s="226">
        <f>ROUND(I79*H79,2)</f>
        <v>0</v>
      </c>
      <c r="K79" s="222" t="s">
        <v>225</v>
      </c>
      <c r="L79" s="71"/>
      <c r="M79" s="227" t="s">
        <v>21</v>
      </c>
      <c r="N79" s="228" t="s">
        <v>43</v>
      </c>
      <c r="O79" s="46"/>
      <c r="P79" s="229">
        <f>O79*H79</f>
        <v>0</v>
      </c>
      <c r="Q79" s="229">
        <v>0</v>
      </c>
      <c r="R79" s="229">
        <f>Q79*H79</f>
        <v>0</v>
      </c>
      <c r="S79" s="229">
        <v>0</v>
      </c>
      <c r="T79" s="230">
        <f>S79*H79</f>
        <v>0</v>
      </c>
      <c r="AR79" s="23" t="s">
        <v>157</v>
      </c>
      <c r="AT79" s="23" t="s">
        <v>152</v>
      </c>
      <c r="AU79" s="23" t="s">
        <v>80</v>
      </c>
      <c r="AY79" s="23" t="s">
        <v>150</v>
      </c>
      <c r="BE79" s="231">
        <f>IF(N79="základní",J79,0)</f>
        <v>0</v>
      </c>
      <c r="BF79" s="231">
        <f>IF(N79="snížená",J79,0)</f>
        <v>0</v>
      </c>
      <c r="BG79" s="231">
        <f>IF(N79="zákl. přenesená",J79,0)</f>
        <v>0</v>
      </c>
      <c r="BH79" s="231">
        <f>IF(N79="sníž. přenesená",J79,0)</f>
        <v>0</v>
      </c>
      <c r="BI79" s="231">
        <f>IF(N79="nulová",J79,0)</f>
        <v>0</v>
      </c>
      <c r="BJ79" s="23" t="s">
        <v>80</v>
      </c>
      <c r="BK79" s="231">
        <f>ROUND(I79*H79,2)</f>
        <v>0</v>
      </c>
      <c r="BL79" s="23" t="s">
        <v>157</v>
      </c>
      <c r="BM79" s="23" t="s">
        <v>1788</v>
      </c>
    </row>
    <row r="80" s="1" customFormat="1" ht="16.5" customHeight="1">
      <c r="B80" s="45"/>
      <c r="C80" s="220" t="s">
        <v>82</v>
      </c>
      <c r="D80" s="220" t="s">
        <v>152</v>
      </c>
      <c r="E80" s="221" t="s">
        <v>1789</v>
      </c>
      <c r="F80" s="222" t="s">
        <v>1790</v>
      </c>
      <c r="G80" s="223" t="s">
        <v>783</v>
      </c>
      <c r="H80" s="224">
        <v>1</v>
      </c>
      <c r="I80" s="225"/>
      <c r="J80" s="226">
        <f>ROUND(I80*H80,2)</f>
        <v>0</v>
      </c>
      <c r="K80" s="222" t="s">
        <v>225</v>
      </c>
      <c r="L80" s="71"/>
      <c r="M80" s="227" t="s">
        <v>21</v>
      </c>
      <c r="N80" s="228" t="s">
        <v>43</v>
      </c>
      <c r="O80" s="46"/>
      <c r="P80" s="229">
        <f>O80*H80</f>
        <v>0</v>
      </c>
      <c r="Q80" s="229">
        <v>0</v>
      </c>
      <c r="R80" s="229">
        <f>Q80*H80</f>
        <v>0</v>
      </c>
      <c r="S80" s="229">
        <v>0</v>
      </c>
      <c r="T80" s="230">
        <f>S80*H80</f>
        <v>0</v>
      </c>
      <c r="AR80" s="23" t="s">
        <v>157</v>
      </c>
      <c r="AT80" s="23" t="s">
        <v>152</v>
      </c>
      <c r="AU80" s="23" t="s">
        <v>80</v>
      </c>
      <c r="AY80" s="23" t="s">
        <v>150</v>
      </c>
      <c r="BE80" s="231">
        <f>IF(N80="základní",J80,0)</f>
        <v>0</v>
      </c>
      <c r="BF80" s="231">
        <f>IF(N80="snížená",J80,0)</f>
        <v>0</v>
      </c>
      <c r="BG80" s="231">
        <f>IF(N80="zákl. přenesená",J80,0)</f>
        <v>0</v>
      </c>
      <c r="BH80" s="231">
        <f>IF(N80="sníž. přenesená",J80,0)</f>
        <v>0</v>
      </c>
      <c r="BI80" s="231">
        <f>IF(N80="nulová",J80,0)</f>
        <v>0</v>
      </c>
      <c r="BJ80" s="23" t="s">
        <v>80</v>
      </c>
      <c r="BK80" s="231">
        <f>ROUND(I80*H80,2)</f>
        <v>0</v>
      </c>
      <c r="BL80" s="23" t="s">
        <v>157</v>
      </c>
      <c r="BM80" s="23" t="s">
        <v>1791</v>
      </c>
    </row>
    <row r="81" s="1" customFormat="1" ht="25.5" customHeight="1">
      <c r="B81" s="45"/>
      <c r="C81" s="220" t="s">
        <v>164</v>
      </c>
      <c r="D81" s="220" t="s">
        <v>152</v>
      </c>
      <c r="E81" s="221" t="s">
        <v>1792</v>
      </c>
      <c r="F81" s="222" t="s">
        <v>1793</v>
      </c>
      <c r="G81" s="223" t="s">
        <v>783</v>
      </c>
      <c r="H81" s="224">
        <v>1</v>
      </c>
      <c r="I81" s="225"/>
      <c r="J81" s="226">
        <f>ROUND(I81*H81,2)</f>
        <v>0</v>
      </c>
      <c r="K81" s="222" t="s">
        <v>225</v>
      </c>
      <c r="L81" s="71"/>
      <c r="M81" s="227" t="s">
        <v>21</v>
      </c>
      <c r="N81" s="228" t="s">
        <v>43</v>
      </c>
      <c r="O81" s="46"/>
      <c r="P81" s="229">
        <f>O81*H81</f>
        <v>0</v>
      </c>
      <c r="Q81" s="229">
        <v>0</v>
      </c>
      <c r="R81" s="229">
        <f>Q81*H81</f>
        <v>0</v>
      </c>
      <c r="S81" s="229">
        <v>0</v>
      </c>
      <c r="T81" s="230">
        <f>S81*H81</f>
        <v>0</v>
      </c>
      <c r="AR81" s="23" t="s">
        <v>157</v>
      </c>
      <c r="AT81" s="23" t="s">
        <v>152</v>
      </c>
      <c r="AU81" s="23" t="s">
        <v>80</v>
      </c>
      <c r="AY81" s="23" t="s">
        <v>150</v>
      </c>
      <c r="BE81" s="231">
        <f>IF(N81="základní",J81,0)</f>
        <v>0</v>
      </c>
      <c r="BF81" s="231">
        <f>IF(N81="snížená",J81,0)</f>
        <v>0</v>
      </c>
      <c r="BG81" s="231">
        <f>IF(N81="zákl. přenesená",J81,0)</f>
        <v>0</v>
      </c>
      <c r="BH81" s="231">
        <f>IF(N81="sníž. přenesená",J81,0)</f>
        <v>0</v>
      </c>
      <c r="BI81" s="231">
        <f>IF(N81="nulová",J81,0)</f>
        <v>0</v>
      </c>
      <c r="BJ81" s="23" t="s">
        <v>80</v>
      </c>
      <c r="BK81" s="231">
        <f>ROUND(I81*H81,2)</f>
        <v>0</v>
      </c>
      <c r="BL81" s="23" t="s">
        <v>157</v>
      </c>
      <c r="BM81" s="23" t="s">
        <v>1794</v>
      </c>
    </row>
    <row r="82" s="1" customFormat="1" ht="25.5" customHeight="1">
      <c r="B82" s="45"/>
      <c r="C82" s="220" t="s">
        <v>157</v>
      </c>
      <c r="D82" s="220" t="s">
        <v>152</v>
      </c>
      <c r="E82" s="221" t="s">
        <v>1795</v>
      </c>
      <c r="F82" s="222" t="s">
        <v>1796</v>
      </c>
      <c r="G82" s="223" t="s">
        <v>783</v>
      </c>
      <c r="H82" s="224">
        <v>1</v>
      </c>
      <c r="I82" s="225"/>
      <c r="J82" s="226">
        <f>ROUND(I82*H82,2)</f>
        <v>0</v>
      </c>
      <c r="K82" s="222" t="s">
        <v>225</v>
      </c>
      <c r="L82" s="71"/>
      <c r="M82" s="227" t="s">
        <v>21</v>
      </c>
      <c r="N82" s="228" t="s">
        <v>43</v>
      </c>
      <c r="O82" s="46"/>
      <c r="P82" s="229">
        <f>O82*H82</f>
        <v>0</v>
      </c>
      <c r="Q82" s="229">
        <v>0</v>
      </c>
      <c r="R82" s="229">
        <f>Q82*H82</f>
        <v>0</v>
      </c>
      <c r="S82" s="229">
        <v>0</v>
      </c>
      <c r="T82" s="230">
        <f>S82*H82</f>
        <v>0</v>
      </c>
      <c r="AR82" s="23" t="s">
        <v>157</v>
      </c>
      <c r="AT82" s="23" t="s">
        <v>152</v>
      </c>
      <c r="AU82" s="23" t="s">
        <v>80</v>
      </c>
      <c r="AY82" s="23" t="s">
        <v>150</v>
      </c>
      <c r="BE82" s="231">
        <f>IF(N82="základní",J82,0)</f>
        <v>0</v>
      </c>
      <c r="BF82" s="231">
        <f>IF(N82="snížená",J82,0)</f>
        <v>0</v>
      </c>
      <c r="BG82" s="231">
        <f>IF(N82="zákl. přenesená",J82,0)</f>
        <v>0</v>
      </c>
      <c r="BH82" s="231">
        <f>IF(N82="sníž. přenesená",J82,0)</f>
        <v>0</v>
      </c>
      <c r="BI82" s="231">
        <f>IF(N82="nulová",J82,0)</f>
        <v>0</v>
      </c>
      <c r="BJ82" s="23" t="s">
        <v>80</v>
      </c>
      <c r="BK82" s="231">
        <f>ROUND(I82*H82,2)</f>
        <v>0</v>
      </c>
      <c r="BL82" s="23" t="s">
        <v>157</v>
      </c>
      <c r="BM82" s="23" t="s">
        <v>1797</v>
      </c>
    </row>
    <row r="83" s="1" customFormat="1" ht="16.5" customHeight="1">
      <c r="B83" s="45"/>
      <c r="C83" s="220" t="s">
        <v>173</v>
      </c>
      <c r="D83" s="220" t="s">
        <v>152</v>
      </c>
      <c r="E83" s="221" t="s">
        <v>1798</v>
      </c>
      <c r="F83" s="222" t="s">
        <v>1799</v>
      </c>
      <c r="G83" s="223" t="s">
        <v>783</v>
      </c>
      <c r="H83" s="224">
        <v>1</v>
      </c>
      <c r="I83" s="225"/>
      <c r="J83" s="226">
        <f>ROUND(I83*H83,2)</f>
        <v>0</v>
      </c>
      <c r="K83" s="222" t="s">
        <v>225</v>
      </c>
      <c r="L83" s="71"/>
      <c r="M83" s="227" t="s">
        <v>21</v>
      </c>
      <c r="N83" s="275" t="s">
        <v>43</v>
      </c>
      <c r="O83" s="276"/>
      <c r="P83" s="277">
        <f>O83*H83</f>
        <v>0</v>
      </c>
      <c r="Q83" s="277">
        <v>0</v>
      </c>
      <c r="R83" s="277">
        <f>Q83*H83</f>
        <v>0</v>
      </c>
      <c r="S83" s="277">
        <v>0</v>
      </c>
      <c r="T83" s="278">
        <f>S83*H83</f>
        <v>0</v>
      </c>
      <c r="AR83" s="23" t="s">
        <v>157</v>
      </c>
      <c r="AT83" s="23" t="s">
        <v>152</v>
      </c>
      <c r="AU83" s="23" t="s">
        <v>80</v>
      </c>
      <c r="AY83" s="23" t="s">
        <v>150</v>
      </c>
      <c r="BE83" s="231">
        <f>IF(N83="základní",J83,0)</f>
        <v>0</v>
      </c>
      <c r="BF83" s="231">
        <f>IF(N83="snížená",J83,0)</f>
        <v>0</v>
      </c>
      <c r="BG83" s="231">
        <f>IF(N83="zákl. přenesená",J83,0)</f>
        <v>0</v>
      </c>
      <c r="BH83" s="231">
        <f>IF(N83="sníž. přenesená",J83,0)</f>
        <v>0</v>
      </c>
      <c r="BI83" s="231">
        <f>IF(N83="nulová",J83,0)</f>
        <v>0</v>
      </c>
      <c r="BJ83" s="23" t="s">
        <v>80</v>
      </c>
      <c r="BK83" s="231">
        <f>ROUND(I83*H83,2)</f>
        <v>0</v>
      </c>
      <c r="BL83" s="23" t="s">
        <v>157</v>
      </c>
      <c r="BM83" s="23" t="s">
        <v>1800</v>
      </c>
    </row>
    <row r="84" s="1" customFormat="1" ht="6.96" customHeight="1">
      <c r="B84" s="66"/>
      <c r="C84" s="67"/>
      <c r="D84" s="67"/>
      <c r="E84" s="67"/>
      <c r="F84" s="67"/>
      <c r="G84" s="67"/>
      <c r="H84" s="67"/>
      <c r="I84" s="165"/>
      <c r="J84" s="67"/>
      <c r="K84" s="67"/>
      <c r="L84" s="71"/>
    </row>
  </sheetData>
  <sheetProtection sheet="1" autoFilter="0" formatColumns="0" formatRows="0" objects="1" scenarios="1" spinCount="100000" saltValue="e/Rhn063eE7UHQY1V8hxJg4kvx0eWKXeIevuNYr0+cGoGGY2noZgBfz5L6Qsh5U2nOcLDiMOBGp7PCxmLCxKpQ==" hashValue="bf0MPt4aUW3fN/Y51l2gl9xb9MdOnEheVwFQmR+meGtNLi+9hD1Elnzs5LW0CPycx892SmS+whrJmciwDqFJlQ==" algorithmName="SHA-512" password="CC35"/>
  <autoFilter ref="C76:K83"/>
  <mergeCells count="10">
    <mergeCell ref="E7:H7"/>
    <mergeCell ref="E9:H9"/>
    <mergeCell ref="E24:H24"/>
    <mergeCell ref="E45:H45"/>
    <mergeCell ref="E47:H47"/>
    <mergeCell ref="J51:J52"/>
    <mergeCell ref="E67:H67"/>
    <mergeCell ref="E69:H69"/>
    <mergeCell ref="G1:H1"/>
    <mergeCell ref="L2:V2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79" customWidth="1"/>
    <col min="2" max="2" width="1.664063" style="279" customWidth="1"/>
    <col min="3" max="4" width="5" style="279" customWidth="1"/>
    <col min="5" max="5" width="11.67" style="279" customWidth="1"/>
    <col min="6" max="6" width="9.17" style="279" customWidth="1"/>
    <col min="7" max="7" width="5" style="279" customWidth="1"/>
    <col min="8" max="8" width="77.83" style="279" customWidth="1"/>
    <col min="9" max="10" width="20" style="279" customWidth="1"/>
    <col min="11" max="11" width="1.664063" style="279" customWidth="1"/>
  </cols>
  <sheetData>
    <row r="1" ht="37.5" customHeight="1"/>
    <row r="2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4" customFormat="1" ht="45" customHeight="1">
      <c r="B3" s="283"/>
      <c r="C3" s="284" t="s">
        <v>1801</v>
      </c>
      <c r="D3" s="284"/>
      <c r="E3" s="284"/>
      <c r="F3" s="284"/>
      <c r="G3" s="284"/>
      <c r="H3" s="284"/>
      <c r="I3" s="284"/>
      <c r="J3" s="284"/>
      <c r="K3" s="285"/>
    </row>
    <row r="4" ht="25.5" customHeight="1">
      <c r="B4" s="286"/>
      <c r="C4" s="287" t="s">
        <v>1802</v>
      </c>
      <c r="D4" s="287"/>
      <c r="E4" s="287"/>
      <c r="F4" s="287"/>
      <c r="G4" s="287"/>
      <c r="H4" s="287"/>
      <c r="I4" s="287"/>
      <c r="J4" s="287"/>
      <c r="K4" s="288"/>
    </row>
    <row r="5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ht="15" customHeight="1">
      <c r="B6" s="286"/>
      <c r="C6" s="290" t="s">
        <v>1803</v>
      </c>
      <c r="D6" s="290"/>
      <c r="E6" s="290"/>
      <c r="F6" s="290"/>
      <c r="G6" s="290"/>
      <c r="H6" s="290"/>
      <c r="I6" s="290"/>
      <c r="J6" s="290"/>
      <c r="K6" s="288"/>
    </row>
    <row r="7" ht="15" customHeight="1">
      <c r="B7" s="291"/>
      <c r="C7" s="290" t="s">
        <v>1804</v>
      </c>
      <c r="D7" s="290"/>
      <c r="E7" s="290"/>
      <c r="F7" s="290"/>
      <c r="G7" s="290"/>
      <c r="H7" s="290"/>
      <c r="I7" s="290"/>
      <c r="J7" s="290"/>
      <c r="K7" s="288"/>
    </row>
    <row r="8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ht="15" customHeight="1">
      <c r="B9" s="291"/>
      <c r="C9" s="290" t="s">
        <v>1805</v>
      </c>
      <c r="D9" s="290"/>
      <c r="E9" s="290"/>
      <c r="F9" s="290"/>
      <c r="G9" s="290"/>
      <c r="H9" s="290"/>
      <c r="I9" s="290"/>
      <c r="J9" s="290"/>
      <c r="K9" s="288"/>
    </row>
    <row r="10" ht="15" customHeight="1">
      <c r="B10" s="291"/>
      <c r="C10" s="290"/>
      <c r="D10" s="290" t="s">
        <v>1806</v>
      </c>
      <c r="E10" s="290"/>
      <c r="F10" s="290"/>
      <c r="G10" s="290"/>
      <c r="H10" s="290"/>
      <c r="I10" s="290"/>
      <c r="J10" s="290"/>
      <c r="K10" s="288"/>
    </row>
    <row r="11" ht="15" customHeight="1">
      <c r="B11" s="291"/>
      <c r="C11" s="292"/>
      <c r="D11" s="290" t="s">
        <v>1807</v>
      </c>
      <c r="E11" s="290"/>
      <c r="F11" s="290"/>
      <c r="G11" s="290"/>
      <c r="H11" s="290"/>
      <c r="I11" s="290"/>
      <c r="J11" s="290"/>
      <c r="K11" s="288"/>
    </row>
    <row r="12" ht="12.75" customHeight="1">
      <c r="B12" s="291"/>
      <c r="C12" s="292"/>
      <c r="D12" s="292"/>
      <c r="E12" s="292"/>
      <c r="F12" s="292"/>
      <c r="G12" s="292"/>
      <c r="H12" s="292"/>
      <c r="I12" s="292"/>
      <c r="J12" s="292"/>
      <c r="K12" s="288"/>
    </row>
    <row r="13" ht="15" customHeight="1">
      <c r="B13" s="291"/>
      <c r="C13" s="292"/>
      <c r="D13" s="290" t="s">
        <v>1808</v>
      </c>
      <c r="E13" s="290"/>
      <c r="F13" s="290"/>
      <c r="G13" s="290"/>
      <c r="H13" s="290"/>
      <c r="I13" s="290"/>
      <c r="J13" s="290"/>
      <c r="K13" s="288"/>
    </row>
    <row r="14" ht="15" customHeight="1">
      <c r="B14" s="291"/>
      <c r="C14" s="292"/>
      <c r="D14" s="290" t="s">
        <v>1809</v>
      </c>
      <c r="E14" s="290"/>
      <c r="F14" s="290"/>
      <c r="G14" s="290"/>
      <c r="H14" s="290"/>
      <c r="I14" s="290"/>
      <c r="J14" s="290"/>
      <c r="K14" s="288"/>
    </row>
    <row r="15" ht="15" customHeight="1">
      <c r="B15" s="291"/>
      <c r="C15" s="292"/>
      <c r="D15" s="290" t="s">
        <v>1810</v>
      </c>
      <c r="E15" s="290"/>
      <c r="F15" s="290"/>
      <c r="G15" s="290"/>
      <c r="H15" s="290"/>
      <c r="I15" s="290"/>
      <c r="J15" s="290"/>
      <c r="K15" s="288"/>
    </row>
    <row r="16" ht="15" customHeight="1">
      <c r="B16" s="291"/>
      <c r="C16" s="292"/>
      <c r="D16" s="292"/>
      <c r="E16" s="293" t="s">
        <v>79</v>
      </c>
      <c r="F16" s="290" t="s">
        <v>1811</v>
      </c>
      <c r="G16" s="290"/>
      <c r="H16" s="290"/>
      <c r="I16" s="290"/>
      <c r="J16" s="290"/>
      <c r="K16" s="288"/>
    </row>
    <row r="17" ht="15" customHeight="1">
      <c r="B17" s="291"/>
      <c r="C17" s="292"/>
      <c r="D17" s="292"/>
      <c r="E17" s="293" t="s">
        <v>1812</v>
      </c>
      <c r="F17" s="290" t="s">
        <v>1813</v>
      </c>
      <c r="G17" s="290"/>
      <c r="H17" s="290"/>
      <c r="I17" s="290"/>
      <c r="J17" s="290"/>
      <c r="K17" s="288"/>
    </row>
    <row r="18" ht="15" customHeight="1">
      <c r="B18" s="291"/>
      <c r="C18" s="292"/>
      <c r="D18" s="292"/>
      <c r="E18" s="293" t="s">
        <v>1814</v>
      </c>
      <c r="F18" s="290" t="s">
        <v>1815</v>
      </c>
      <c r="G18" s="290"/>
      <c r="H18" s="290"/>
      <c r="I18" s="290"/>
      <c r="J18" s="290"/>
      <c r="K18" s="288"/>
    </row>
    <row r="19" ht="15" customHeight="1">
      <c r="B19" s="291"/>
      <c r="C19" s="292"/>
      <c r="D19" s="292"/>
      <c r="E19" s="293" t="s">
        <v>1816</v>
      </c>
      <c r="F19" s="290" t="s">
        <v>1817</v>
      </c>
      <c r="G19" s="290"/>
      <c r="H19" s="290"/>
      <c r="I19" s="290"/>
      <c r="J19" s="290"/>
      <c r="K19" s="288"/>
    </row>
    <row r="20" ht="15" customHeight="1">
      <c r="B20" s="291"/>
      <c r="C20" s="292"/>
      <c r="D20" s="292"/>
      <c r="E20" s="293" t="s">
        <v>1785</v>
      </c>
      <c r="F20" s="290" t="s">
        <v>1114</v>
      </c>
      <c r="G20" s="290"/>
      <c r="H20" s="290"/>
      <c r="I20" s="290"/>
      <c r="J20" s="290"/>
      <c r="K20" s="288"/>
    </row>
    <row r="21" ht="15" customHeight="1">
      <c r="B21" s="291"/>
      <c r="C21" s="292"/>
      <c r="D21" s="292"/>
      <c r="E21" s="293" t="s">
        <v>1818</v>
      </c>
      <c r="F21" s="290" t="s">
        <v>1819</v>
      </c>
      <c r="G21" s="290"/>
      <c r="H21" s="290"/>
      <c r="I21" s="290"/>
      <c r="J21" s="290"/>
      <c r="K21" s="288"/>
    </row>
    <row r="22" ht="12.75" customHeight="1">
      <c r="B22" s="291"/>
      <c r="C22" s="292"/>
      <c r="D22" s="292"/>
      <c r="E22" s="292"/>
      <c r="F22" s="292"/>
      <c r="G22" s="292"/>
      <c r="H22" s="292"/>
      <c r="I22" s="292"/>
      <c r="J22" s="292"/>
      <c r="K22" s="288"/>
    </row>
    <row r="23" ht="15" customHeight="1">
      <c r="B23" s="291"/>
      <c r="C23" s="290" t="s">
        <v>1820</v>
      </c>
      <c r="D23" s="290"/>
      <c r="E23" s="290"/>
      <c r="F23" s="290"/>
      <c r="G23" s="290"/>
      <c r="H23" s="290"/>
      <c r="I23" s="290"/>
      <c r="J23" s="290"/>
      <c r="K23" s="288"/>
    </row>
    <row r="24" ht="15" customHeight="1">
      <c r="B24" s="291"/>
      <c r="C24" s="290" t="s">
        <v>1821</v>
      </c>
      <c r="D24" s="290"/>
      <c r="E24" s="290"/>
      <c r="F24" s="290"/>
      <c r="G24" s="290"/>
      <c r="H24" s="290"/>
      <c r="I24" s="290"/>
      <c r="J24" s="290"/>
      <c r="K24" s="288"/>
    </row>
    <row r="25" ht="15" customHeight="1">
      <c r="B25" s="291"/>
      <c r="C25" s="290"/>
      <c r="D25" s="290" t="s">
        <v>1822</v>
      </c>
      <c r="E25" s="290"/>
      <c r="F25" s="290"/>
      <c r="G25" s="290"/>
      <c r="H25" s="290"/>
      <c r="I25" s="290"/>
      <c r="J25" s="290"/>
      <c r="K25" s="288"/>
    </row>
    <row r="26" ht="15" customHeight="1">
      <c r="B26" s="291"/>
      <c r="C26" s="292"/>
      <c r="D26" s="290" t="s">
        <v>1823</v>
      </c>
      <c r="E26" s="290"/>
      <c r="F26" s="290"/>
      <c r="G26" s="290"/>
      <c r="H26" s="290"/>
      <c r="I26" s="290"/>
      <c r="J26" s="290"/>
      <c r="K26" s="288"/>
    </row>
    <row r="27" ht="12.75" customHeight="1">
      <c r="B27" s="291"/>
      <c r="C27" s="292"/>
      <c r="D27" s="292"/>
      <c r="E27" s="292"/>
      <c r="F27" s="292"/>
      <c r="G27" s="292"/>
      <c r="H27" s="292"/>
      <c r="I27" s="292"/>
      <c r="J27" s="292"/>
      <c r="K27" s="288"/>
    </row>
    <row r="28" ht="15" customHeight="1">
      <c r="B28" s="291"/>
      <c r="C28" s="292"/>
      <c r="D28" s="290" t="s">
        <v>1824</v>
      </c>
      <c r="E28" s="290"/>
      <c r="F28" s="290"/>
      <c r="G28" s="290"/>
      <c r="H28" s="290"/>
      <c r="I28" s="290"/>
      <c r="J28" s="290"/>
      <c r="K28" s="288"/>
    </row>
    <row r="29" ht="15" customHeight="1">
      <c r="B29" s="291"/>
      <c r="C29" s="292"/>
      <c r="D29" s="290" t="s">
        <v>1825</v>
      </c>
      <c r="E29" s="290"/>
      <c r="F29" s="290"/>
      <c r="G29" s="290"/>
      <c r="H29" s="290"/>
      <c r="I29" s="290"/>
      <c r="J29" s="290"/>
      <c r="K29" s="288"/>
    </row>
    <row r="30" ht="12.75" customHeight="1">
      <c r="B30" s="291"/>
      <c r="C30" s="292"/>
      <c r="D30" s="292"/>
      <c r="E30" s="292"/>
      <c r="F30" s="292"/>
      <c r="G30" s="292"/>
      <c r="H30" s="292"/>
      <c r="I30" s="292"/>
      <c r="J30" s="292"/>
      <c r="K30" s="288"/>
    </row>
    <row r="31" ht="15" customHeight="1">
      <c r="B31" s="291"/>
      <c r="C31" s="292"/>
      <c r="D31" s="290" t="s">
        <v>1826</v>
      </c>
      <c r="E31" s="290"/>
      <c r="F31" s="290"/>
      <c r="G31" s="290"/>
      <c r="H31" s="290"/>
      <c r="I31" s="290"/>
      <c r="J31" s="290"/>
      <c r="K31" s="288"/>
    </row>
    <row r="32" ht="15" customHeight="1">
      <c r="B32" s="291"/>
      <c r="C32" s="292"/>
      <c r="D32" s="290" t="s">
        <v>1827</v>
      </c>
      <c r="E32" s="290"/>
      <c r="F32" s="290"/>
      <c r="G32" s="290"/>
      <c r="H32" s="290"/>
      <c r="I32" s="290"/>
      <c r="J32" s="290"/>
      <c r="K32" s="288"/>
    </row>
    <row r="33" ht="15" customHeight="1">
      <c r="B33" s="291"/>
      <c r="C33" s="292"/>
      <c r="D33" s="290" t="s">
        <v>1828</v>
      </c>
      <c r="E33" s="290"/>
      <c r="F33" s="290"/>
      <c r="G33" s="290"/>
      <c r="H33" s="290"/>
      <c r="I33" s="290"/>
      <c r="J33" s="290"/>
      <c r="K33" s="288"/>
    </row>
    <row r="34" ht="15" customHeight="1">
      <c r="B34" s="291"/>
      <c r="C34" s="292"/>
      <c r="D34" s="290"/>
      <c r="E34" s="294" t="s">
        <v>135</v>
      </c>
      <c r="F34" s="290"/>
      <c r="G34" s="290" t="s">
        <v>1829</v>
      </c>
      <c r="H34" s="290"/>
      <c r="I34" s="290"/>
      <c r="J34" s="290"/>
      <c r="K34" s="288"/>
    </row>
    <row r="35" ht="30.75" customHeight="1">
      <c r="B35" s="291"/>
      <c r="C35" s="292"/>
      <c r="D35" s="290"/>
      <c r="E35" s="294" t="s">
        <v>1830</v>
      </c>
      <c r="F35" s="290"/>
      <c r="G35" s="290" t="s">
        <v>1831</v>
      </c>
      <c r="H35" s="290"/>
      <c r="I35" s="290"/>
      <c r="J35" s="290"/>
      <c r="K35" s="288"/>
    </row>
    <row r="36" ht="15" customHeight="1">
      <c r="B36" s="291"/>
      <c r="C36" s="292"/>
      <c r="D36" s="290"/>
      <c r="E36" s="294" t="s">
        <v>53</v>
      </c>
      <c r="F36" s="290"/>
      <c r="G36" s="290" t="s">
        <v>1832</v>
      </c>
      <c r="H36" s="290"/>
      <c r="I36" s="290"/>
      <c r="J36" s="290"/>
      <c r="K36" s="288"/>
    </row>
    <row r="37" ht="15" customHeight="1">
      <c r="B37" s="291"/>
      <c r="C37" s="292"/>
      <c r="D37" s="290"/>
      <c r="E37" s="294" t="s">
        <v>136</v>
      </c>
      <c r="F37" s="290"/>
      <c r="G37" s="290" t="s">
        <v>1833</v>
      </c>
      <c r="H37" s="290"/>
      <c r="I37" s="290"/>
      <c r="J37" s="290"/>
      <c r="K37" s="288"/>
    </row>
    <row r="38" ht="15" customHeight="1">
      <c r="B38" s="291"/>
      <c r="C38" s="292"/>
      <c r="D38" s="290"/>
      <c r="E38" s="294" t="s">
        <v>137</v>
      </c>
      <c r="F38" s="290"/>
      <c r="G38" s="290" t="s">
        <v>1834</v>
      </c>
      <c r="H38" s="290"/>
      <c r="I38" s="290"/>
      <c r="J38" s="290"/>
      <c r="K38" s="288"/>
    </row>
    <row r="39" ht="15" customHeight="1">
      <c r="B39" s="291"/>
      <c r="C39" s="292"/>
      <c r="D39" s="290"/>
      <c r="E39" s="294" t="s">
        <v>138</v>
      </c>
      <c r="F39" s="290"/>
      <c r="G39" s="290" t="s">
        <v>1835</v>
      </c>
      <c r="H39" s="290"/>
      <c r="I39" s="290"/>
      <c r="J39" s="290"/>
      <c r="K39" s="288"/>
    </row>
    <row r="40" ht="15" customHeight="1">
      <c r="B40" s="291"/>
      <c r="C40" s="292"/>
      <c r="D40" s="290"/>
      <c r="E40" s="294" t="s">
        <v>1836</v>
      </c>
      <c r="F40" s="290"/>
      <c r="G40" s="290" t="s">
        <v>1837</v>
      </c>
      <c r="H40" s="290"/>
      <c r="I40" s="290"/>
      <c r="J40" s="290"/>
      <c r="K40" s="288"/>
    </row>
    <row r="41" ht="15" customHeight="1">
      <c r="B41" s="291"/>
      <c r="C41" s="292"/>
      <c r="D41" s="290"/>
      <c r="E41" s="294"/>
      <c r="F41" s="290"/>
      <c r="G41" s="290" t="s">
        <v>1838</v>
      </c>
      <c r="H41" s="290"/>
      <c r="I41" s="290"/>
      <c r="J41" s="290"/>
      <c r="K41" s="288"/>
    </row>
    <row r="42" ht="15" customHeight="1">
      <c r="B42" s="291"/>
      <c r="C42" s="292"/>
      <c r="D42" s="290"/>
      <c r="E42" s="294" t="s">
        <v>1839</v>
      </c>
      <c r="F42" s="290"/>
      <c r="G42" s="290" t="s">
        <v>1840</v>
      </c>
      <c r="H42" s="290"/>
      <c r="I42" s="290"/>
      <c r="J42" s="290"/>
      <c r="K42" s="288"/>
    </row>
    <row r="43" ht="15" customHeight="1">
      <c r="B43" s="291"/>
      <c r="C43" s="292"/>
      <c r="D43" s="290"/>
      <c r="E43" s="294" t="s">
        <v>140</v>
      </c>
      <c r="F43" s="290"/>
      <c r="G43" s="290" t="s">
        <v>1841</v>
      </c>
      <c r="H43" s="290"/>
      <c r="I43" s="290"/>
      <c r="J43" s="290"/>
      <c r="K43" s="288"/>
    </row>
    <row r="44" ht="12.75" customHeight="1">
      <c r="B44" s="291"/>
      <c r="C44" s="292"/>
      <c r="D44" s="290"/>
      <c r="E44" s="290"/>
      <c r="F44" s="290"/>
      <c r="G44" s="290"/>
      <c r="H44" s="290"/>
      <c r="I44" s="290"/>
      <c r="J44" s="290"/>
      <c r="K44" s="288"/>
    </row>
    <row r="45" ht="15" customHeight="1">
      <c r="B45" s="291"/>
      <c r="C45" s="292"/>
      <c r="D45" s="290" t="s">
        <v>1842</v>
      </c>
      <c r="E45" s="290"/>
      <c r="F45" s="290"/>
      <c r="G45" s="290"/>
      <c r="H45" s="290"/>
      <c r="I45" s="290"/>
      <c r="J45" s="290"/>
      <c r="K45" s="288"/>
    </row>
    <row r="46" ht="15" customHeight="1">
      <c r="B46" s="291"/>
      <c r="C46" s="292"/>
      <c r="D46" s="292"/>
      <c r="E46" s="290" t="s">
        <v>1843</v>
      </c>
      <c r="F46" s="290"/>
      <c r="G46" s="290"/>
      <c r="H46" s="290"/>
      <c r="I46" s="290"/>
      <c r="J46" s="290"/>
      <c r="K46" s="288"/>
    </row>
    <row r="47" ht="15" customHeight="1">
      <c r="B47" s="291"/>
      <c r="C47" s="292"/>
      <c r="D47" s="292"/>
      <c r="E47" s="290" t="s">
        <v>1844</v>
      </c>
      <c r="F47" s="290"/>
      <c r="G47" s="290"/>
      <c r="H47" s="290"/>
      <c r="I47" s="290"/>
      <c r="J47" s="290"/>
      <c r="K47" s="288"/>
    </row>
    <row r="48" ht="15" customHeight="1">
      <c r="B48" s="291"/>
      <c r="C48" s="292"/>
      <c r="D48" s="292"/>
      <c r="E48" s="290" t="s">
        <v>1845</v>
      </c>
      <c r="F48" s="290"/>
      <c r="G48" s="290"/>
      <c r="H48" s="290"/>
      <c r="I48" s="290"/>
      <c r="J48" s="290"/>
      <c r="K48" s="288"/>
    </row>
    <row r="49" ht="15" customHeight="1">
      <c r="B49" s="291"/>
      <c r="C49" s="292"/>
      <c r="D49" s="290" t="s">
        <v>1846</v>
      </c>
      <c r="E49" s="290"/>
      <c r="F49" s="290"/>
      <c r="G49" s="290"/>
      <c r="H49" s="290"/>
      <c r="I49" s="290"/>
      <c r="J49" s="290"/>
      <c r="K49" s="288"/>
    </row>
    <row r="50" ht="25.5" customHeight="1">
      <c r="B50" s="286"/>
      <c r="C50" s="287" t="s">
        <v>1847</v>
      </c>
      <c r="D50" s="287"/>
      <c r="E50" s="287"/>
      <c r="F50" s="287"/>
      <c r="G50" s="287"/>
      <c r="H50" s="287"/>
      <c r="I50" s="287"/>
      <c r="J50" s="287"/>
      <c r="K50" s="288"/>
    </row>
    <row r="51" ht="5.25" customHeight="1">
      <c r="B51" s="286"/>
      <c r="C51" s="289"/>
      <c r="D51" s="289"/>
      <c r="E51" s="289"/>
      <c r="F51" s="289"/>
      <c r="G51" s="289"/>
      <c r="H51" s="289"/>
      <c r="I51" s="289"/>
      <c r="J51" s="289"/>
      <c r="K51" s="288"/>
    </row>
    <row r="52" ht="15" customHeight="1">
      <c r="B52" s="286"/>
      <c r="C52" s="290" t="s">
        <v>1848</v>
      </c>
      <c r="D52" s="290"/>
      <c r="E52" s="290"/>
      <c r="F52" s="290"/>
      <c r="G52" s="290"/>
      <c r="H52" s="290"/>
      <c r="I52" s="290"/>
      <c r="J52" s="290"/>
      <c r="K52" s="288"/>
    </row>
    <row r="53" ht="15" customHeight="1">
      <c r="B53" s="286"/>
      <c r="C53" s="290" t="s">
        <v>1849</v>
      </c>
      <c r="D53" s="290"/>
      <c r="E53" s="290"/>
      <c r="F53" s="290"/>
      <c r="G53" s="290"/>
      <c r="H53" s="290"/>
      <c r="I53" s="290"/>
      <c r="J53" s="290"/>
      <c r="K53" s="288"/>
    </row>
    <row r="54" ht="12.75" customHeight="1">
      <c r="B54" s="286"/>
      <c r="C54" s="290"/>
      <c r="D54" s="290"/>
      <c r="E54" s="290"/>
      <c r="F54" s="290"/>
      <c r="G54" s="290"/>
      <c r="H54" s="290"/>
      <c r="I54" s="290"/>
      <c r="J54" s="290"/>
      <c r="K54" s="288"/>
    </row>
    <row r="55" ht="15" customHeight="1">
      <c r="B55" s="286"/>
      <c r="C55" s="290" t="s">
        <v>1850</v>
      </c>
      <c r="D55" s="290"/>
      <c r="E55" s="290"/>
      <c r="F55" s="290"/>
      <c r="G55" s="290"/>
      <c r="H55" s="290"/>
      <c r="I55" s="290"/>
      <c r="J55" s="290"/>
      <c r="K55" s="288"/>
    </row>
    <row r="56" ht="15" customHeight="1">
      <c r="B56" s="286"/>
      <c r="C56" s="292"/>
      <c r="D56" s="290" t="s">
        <v>1851</v>
      </c>
      <c r="E56" s="290"/>
      <c r="F56" s="290"/>
      <c r="G56" s="290"/>
      <c r="H56" s="290"/>
      <c r="I56" s="290"/>
      <c r="J56" s="290"/>
      <c r="K56" s="288"/>
    </row>
    <row r="57" ht="15" customHeight="1">
      <c r="B57" s="286"/>
      <c r="C57" s="292"/>
      <c r="D57" s="290" t="s">
        <v>1852</v>
      </c>
      <c r="E57" s="290"/>
      <c r="F57" s="290"/>
      <c r="G57" s="290"/>
      <c r="H57" s="290"/>
      <c r="I57" s="290"/>
      <c r="J57" s="290"/>
      <c r="K57" s="288"/>
    </row>
    <row r="58" ht="15" customHeight="1">
      <c r="B58" s="286"/>
      <c r="C58" s="292"/>
      <c r="D58" s="290" t="s">
        <v>1853</v>
      </c>
      <c r="E58" s="290"/>
      <c r="F58" s="290"/>
      <c r="G58" s="290"/>
      <c r="H58" s="290"/>
      <c r="I58" s="290"/>
      <c r="J58" s="290"/>
      <c r="K58" s="288"/>
    </row>
    <row r="59" ht="15" customHeight="1">
      <c r="B59" s="286"/>
      <c r="C59" s="292"/>
      <c r="D59" s="290" t="s">
        <v>1854</v>
      </c>
      <c r="E59" s="290"/>
      <c r="F59" s="290"/>
      <c r="G59" s="290"/>
      <c r="H59" s="290"/>
      <c r="I59" s="290"/>
      <c r="J59" s="290"/>
      <c r="K59" s="288"/>
    </row>
    <row r="60" ht="15" customHeight="1">
      <c r="B60" s="286"/>
      <c r="C60" s="292"/>
      <c r="D60" s="295" t="s">
        <v>1855</v>
      </c>
      <c r="E60" s="295"/>
      <c r="F60" s="295"/>
      <c r="G60" s="295"/>
      <c r="H60" s="295"/>
      <c r="I60" s="295"/>
      <c r="J60" s="295"/>
      <c r="K60" s="288"/>
    </row>
    <row r="61" ht="15" customHeight="1">
      <c r="B61" s="286"/>
      <c r="C61" s="292"/>
      <c r="D61" s="290" t="s">
        <v>1856</v>
      </c>
      <c r="E61" s="290"/>
      <c r="F61" s="290"/>
      <c r="G61" s="290"/>
      <c r="H61" s="290"/>
      <c r="I61" s="290"/>
      <c r="J61" s="290"/>
      <c r="K61" s="288"/>
    </row>
    <row r="62" ht="12.75" customHeight="1">
      <c r="B62" s="286"/>
      <c r="C62" s="292"/>
      <c r="D62" s="292"/>
      <c r="E62" s="296"/>
      <c r="F62" s="292"/>
      <c r="G62" s="292"/>
      <c r="H62" s="292"/>
      <c r="I62" s="292"/>
      <c r="J62" s="292"/>
      <c r="K62" s="288"/>
    </row>
    <row r="63" ht="15" customHeight="1">
      <c r="B63" s="286"/>
      <c r="C63" s="292"/>
      <c r="D63" s="290" t="s">
        <v>1857</v>
      </c>
      <c r="E63" s="290"/>
      <c r="F63" s="290"/>
      <c r="G63" s="290"/>
      <c r="H63" s="290"/>
      <c r="I63" s="290"/>
      <c r="J63" s="290"/>
      <c r="K63" s="288"/>
    </row>
    <row r="64" ht="15" customHeight="1">
      <c r="B64" s="286"/>
      <c r="C64" s="292"/>
      <c r="D64" s="295" t="s">
        <v>1858</v>
      </c>
      <c r="E64" s="295"/>
      <c r="F64" s="295"/>
      <c r="G64" s="295"/>
      <c r="H64" s="295"/>
      <c r="I64" s="295"/>
      <c r="J64" s="295"/>
      <c r="K64" s="288"/>
    </row>
    <row r="65" ht="15" customHeight="1">
      <c r="B65" s="286"/>
      <c r="C65" s="292"/>
      <c r="D65" s="290" t="s">
        <v>1859</v>
      </c>
      <c r="E65" s="290"/>
      <c r="F65" s="290"/>
      <c r="G65" s="290"/>
      <c r="H65" s="290"/>
      <c r="I65" s="290"/>
      <c r="J65" s="290"/>
      <c r="K65" s="288"/>
    </row>
    <row r="66" ht="15" customHeight="1">
      <c r="B66" s="286"/>
      <c r="C66" s="292"/>
      <c r="D66" s="290" t="s">
        <v>1860</v>
      </c>
      <c r="E66" s="290"/>
      <c r="F66" s="290"/>
      <c r="G66" s="290"/>
      <c r="H66" s="290"/>
      <c r="I66" s="290"/>
      <c r="J66" s="290"/>
      <c r="K66" s="288"/>
    </row>
    <row r="67" ht="15" customHeight="1">
      <c r="B67" s="286"/>
      <c r="C67" s="292"/>
      <c r="D67" s="290" t="s">
        <v>1861</v>
      </c>
      <c r="E67" s="290"/>
      <c r="F67" s="290"/>
      <c r="G67" s="290"/>
      <c r="H67" s="290"/>
      <c r="I67" s="290"/>
      <c r="J67" s="290"/>
      <c r="K67" s="288"/>
    </row>
    <row r="68" ht="15" customHeight="1">
      <c r="B68" s="286"/>
      <c r="C68" s="292"/>
      <c r="D68" s="290" t="s">
        <v>1862</v>
      </c>
      <c r="E68" s="290"/>
      <c r="F68" s="290"/>
      <c r="G68" s="290"/>
      <c r="H68" s="290"/>
      <c r="I68" s="290"/>
      <c r="J68" s="290"/>
      <c r="K68" s="288"/>
    </row>
    <row r="69" ht="12.75" customHeight="1">
      <c r="B69" s="297"/>
      <c r="C69" s="298"/>
      <c r="D69" s="298"/>
      <c r="E69" s="298"/>
      <c r="F69" s="298"/>
      <c r="G69" s="298"/>
      <c r="H69" s="298"/>
      <c r="I69" s="298"/>
      <c r="J69" s="298"/>
      <c r="K69" s="299"/>
    </row>
    <row r="70" ht="18.75" customHeight="1">
      <c r="B70" s="300"/>
      <c r="C70" s="300"/>
      <c r="D70" s="300"/>
      <c r="E70" s="300"/>
      <c r="F70" s="300"/>
      <c r="G70" s="300"/>
      <c r="H70" s="300"/>
      <c r="I70" s="300"/>
      <c r="J70" s="300"/>
      <c r="K70" s="301"/>
    </row>
    <row r="71" ht="18.75" customHeight="1">
      <c r="B71" s="301"/>
      <c r="C71" s="301"/>
      <c r="D71" s="301"/>
      <c r="E71" s="301"/>
      <c r="F71" s="301"/>
      <c r="G71" s="301"/>
      <c r="H71" s="301"/>
      <c r="I71" s="301"/>
      <c r="J71" s="301"/>
      <c r="K71" s="301"/>
    </row>
    <row r="72" ht="7.5" customHeight="1">
      <c r="B72" s="302"/>
      <c r="C72" s="303"/>
      <c r="D72" s="303"/>
      <c r="E72" s="303"/>
      <c r="F72" s="303"/>
      <c r="G72" s="303"/>
      <c r="H72" s="303"/>
      <c r="I72" s="303"/>
      <c r="J72" s="303"/>
      <c r="K72" s="304"/>
    </row>
    <row r="73" ht="45" customHeight="1">
      <c r="B73" s="305"/>
      <c r="C73" s="306" t="s">
        <v>102</v>
      </c>
      <c r="D73" s="306"/>
      <c r="E73" s="306"/>
      <c r="F73" s="306"/>
      <c r="G73" s="306"/>
      <c r="H73" s="306"/>
      <c r="I73" s="306"/>
      <c r="J73" s="306"/>
      <c r="K73" s="307"/>
    </row>
    <row r="74" ht="17.25" customHeight="1">
      <c r="B74" s="305"/>
      <c r="C74" s="308" t="s">
        <v>1863</v>
      </c>
      <c r="D74" s="308"/>
      <c r="E74" s="308"/>
      <c r="F74" s="308" t="s">
        <v>1864</v>
      </c>
      <c r="G74" s="309"/>
      <c r="H74" s="308" t="s">
        <v>136</v>
      </c>
      <c r="I74" s="308" t="s">
        <v>57</v>
      </c>
      <c r="J74" s="308" t="s">
        <v>1865</v>
      </c>
      <c r="K74" s="307"/>
    </row>
    <row r="75" ht="17.25" customHeight="1">
      <c r="B75" s="305"/>
      <c r="C75" s="310" t="s">
        <v>1866</v>
      </c>
      <c r="D75" s="310"/>
      <c r="E75" s="310"/>
      <c r="F75" s="311" t="s">
        <v>1867</v>
      </c>
      <c r="G75" s="312"/>
      <c r="H75" s="310"/>
      <c r="I75" s="310"/>
      <c r="J75" s="310" t="s">
        <v>1868</v>
      </c>
      <c r="K75" s="307"/>
    </row>
    <row r="76" ht="5.25" customHeight="1">
      <c r="B76" s="305"/>
      <c r="C76" s="313"/>
      <c r="D76" s="313"/>
      <c r="E76" s="313"/>
      <c r="F76" s="313"/>
      <c r="G76" s="314"/>
      <c r="H76" s="313"/>
      <c r="I76" s="313"/>
      <c r="J76" s="313"/>
      <c r="K76" s="307"/>
    </row>
    <row r="77" ht="15" customHeight="1">
      <c r="B77" s="305"/>
      <c r="C77" s="294" t="s">
        <v>53</v>
      </c>
      <c r="D77" s="313"/>
      <c r="E77" s="313"/>
      <c r="F77" s="315" t="s">
        <v>1869</v>
      </c>
      <c r="G77" s="314"/>
      <c r="H77" s="294" t="s">
        <v>1870</v>
      </c>
      <c r="I77" s="294" t="s">
        <v>1871</v>
      </c>
      <c r="J77" s="294">
        <v>20</v>
      </c>
      <c r="K77" s="307"/>
    </row>
    <row r="78" ht="15" customHeight="1">
      <c r="B78" s="305"/>
      <c r="C78" s="294" t="s">
        <v>1872</v>
      </c>
      <c r="D78" s="294"/>
      <c r="E78" s="294"/>
      <c r="F78" s="315" t="s">
        <v>1869</v>
      </c>
      <c r="G78" s="314"/>
      <c r="H78" s="294" t="s">
        <v>1873</v>
      </c>
      <c r="I78" s="294" t="s">
        <v>1871</v>
      </c>
      <c r="J78" s="294">
        <v>120</v>
      </c>
      <c r="K78" s="307"/>
    </row>
    <row r="79" ht="15" customHeight="1">
      <c r="B79" s="316"/>
      <c r="C79" s="294" t="s">
        <v>1874</v>
      </c>
      <c r="D79" s="294"/>
      <c r="E79" s="294"/>
      <c r="F79" s="315" t="s">
        <v>1875</v>
      </c>
      <c r="G79" s="314"/>
      <c r="H79" s="294" t="s">
        <v>1876</v>
      </c>
      <c r="I79" s="294" t="s">
        <v>1871</v>
      </c>
      <c r="J79" s="294">
        <v>50</v>
      </c>
      <c r="K79" s="307"/>
    </row>
    <row r="80" ht="15" customHeight="1">
      <c r="B80" s="316"/>
      <c r="C80" s="294" t="s">
        <v>1877</v>
      </c>
      <c r="D80" s="294"/>
      <c r="E80" s="294"/>
      <c r="F80" s="315" t="s">
        <v>1869</v>
      </c>
      <c r="G80" s="314"/>
      <c r="H80" s="294" t="s">
        <v>1878</v>
      </c>
      <c r="I80" s="294" t="s">
        <v>1879</v>
      </c>
      <c r="J80" s="294"/>
      <c r="K80" s="307"/>
    </row>
    <row r="81" ht="15" customHeight="1">
      <c r="B81" s="316"/>
      <c r="C81" s="317" t="s">
        <v>1880</v>
      </c>
      <c r="D81" s="317"/>
      <c r="E81" s="317"/>
      <c r="F81" s="318" t="s">
        <v>1875</v>
      </c>
      <c r="G81" s="317"/>
      <c r="H81" s="317" t="s">
        <v>1881</v>
      </c>
      <c r="I81" s="317" t="s">
        <v>1871</v>
      </c>
      <c r="J81" s="317">
        <v>15</v>
      </c>
      <c r="K81" s="307"/>
    </row>
    <row r="82" ht="15" customHeight="1">
      <c r="B82" s="316"/>
      <c r="C82" s="317" t="s">
        <v>1882</v>
      </c>
      <c r="D82" s="317"/>
      <c r="E82" s="317"/>
      <c r="F82" s="318" t="s">
        <v>1875</v>
      </c>
      <c r="G82" s="317"/>
      <c r="H82" s="317" t="s">
        <v>1883</v>
      </c>
      <c r="I82" s="317" t="s">
        <v>1871</v>
      </c>
      <c r="J82" s="317">
        <v>15</v>
      </c>
      <c r="K82" s="307"/>
    </row>
    <row r="83" ht="15" customHeight="1">
      <c r="B83" s="316"/>
      <c r="C83" s="317" t="s">
        <v>1884</v>
      </c>
      <c r="D83" s="317"/>
      <c r="E83" s="317"/>
      <c r="F83" s="318" t="s">
        <v>1875</v>
      </c>
      <c r="G83" s="317"/>
      <c r="H83" s="317" t="s">
        <v>1885</v>
      </c>
      <c r="I83" s="317" t="s">
        <v>1871</v>
      </c>
      <c r="J83" s="317">
        <v>20</v>
      </c>
      <c r="K83" s="307"/>
    </row>
    <row r="84" ht="15" customHeight="1">
      <c r="B84" s="316"/>
      <c r="C84" s="317" t="s">
        <v>1886</v>
      </c>
      <c r="D84" s="317"/>
      <c r="E84" s="317"/>
      <c r="F84" s="318" t="s">
        <v>1875</v>
      </c>
      <c r="G84" s="317"/>
      <c r="H84" s="317" t="s">
        <v>1887</v>
      </c>
      <c r="I84" s="317" t="s">
        <v>1871</v>
      </c>
      <c r="J84" s="317">
        <v>20</v>
      </c>
      <c r="K84" s="307"/>
    </row>
    <row r="85" ht="15" customHeight="1">
      <c r="B85" s="316"/>
      <c r="C85" s="294" t="s">
        <v>1888</v>
      </c>
      <c r="D85" s="294"/>
      <c r="E85" s="294"/>
      <c r="F85" s="315" t="s">
        <v>1875</v>
      </c>
      <c r="G85" s="314"/>
      <c r="H85" s="294" t="s">
        <v>1889</v>
      </c>
      <c r="I85" s="294" t="s">
        <v>1871</v>
      </c>
      <c r="J85" s="294">
        <v>50</v>
      </c>
      <c r="K85" s="307"/>
    </row>
    <row r="86" ht="15" customHeight="1">
      <c r="B86" s="316"/>
      <c r="C86" s="294" t="s">
        <v>1890</v>
      </c>
      <c r="D86" s="294"/>
      <c r="E86" s="294"/>
      <c r="F86" s="315" t="s">
        <v>1875</v>
      </c>
      <c r="G86" s="314"/>
      <c r="H86" s="294" t="s">
        <v>1891</v>
      </c>
      <c r="I86" s="294" t="s">
        <v>1871</v>
      </c>
      <c r="J86" s="294">
        <v>20</v>
      </c>
      <c r="K86" s="307"/>
    </row>
    <row r="87" ht="15" customHeight="1">
      <c r="B87" s="316"/>
      <c r="C87" s="294" t="s">
        <v>1892</v>
      </c>
      <c r="D87" s="294"/>
      <c r="E87" s="294"/>
      <c r="F87" s="315" t="s">
        <v>1875</v>
      </c>
      <c r="G87" s="314"/>
      <c r="H87" s="294" t="s">
        <v>1893</v>
      </c>
      <c r="I87" s="294" t="s">
        <v>1871</v>
      </c>
      <c r="J87" s="294">
        <v>20</v>
      </c>
      <c r="K87" s="307"/>
    </row>
    <row r="88" ht="15" customHeight="1">
      <c r="B88" s="316"/>
      <c r="C88" s="294" t="s">
        <v>1894</v>
      </c>
      <c r="D88" s="294"/>
      <c r="E88" s="294"/>
      <c r="F88" s="315" t="s">
        <v>1875</v>
      </c>
      <c r="G88" s="314"/>
      <c r="H88" s="294" t="s">
        <v>1895</v>
      </c>
      <c r="I88" s="294" t="s">
        <v>1871</v>
      </c>
      <c r="J88" s="294">
        <v>50</v>
      </c>
      <c r="K88" s="307"/>
    </row>
    <row r="89" ht="15" customHeight="1">
      <c r="B89" s="316"/>
      <c r="C89" s="294" t="s">
        <v>1896</v>
      </c>
      <c r="D89" s="294"/>
      <c r="E89" s="294"/>
      <c r="F89" s="315" t="s">
        <v>1875</v>
      </c>
      <c r="G89" s="314"/>
      <c r="H89" s="294" t="s">
        <v>1896</v>
      </c>
      <c r="I89" s="294" t="s">
        <v>1871</v>
      </c>
      <c r="J89" s="294">
        <v>50</v>
      </c>
      <c r="K89" s="307"/>
    </row>
    <row r="90" ht="15" customHeight="1">
      <c r="B90" s="316"/>
      <c r="C90" s="294" t="s">
        <v>141</v>
      </c>
      <c r="D90" s="294"/>
      <c r="E90" s="294"/>
      <c r="F90" s="315" t="s">
        <v>1875</v>
      </c>
      <c r="G90" s="314"/>
      <c r="H90" s="294" t="s">
        <v>1897</v>
      </c>
      <c r="I90" s="294" t="s">
        <v>1871</v>
      </c>
      <c r="J90" s="294">
        <v>255</v>
      </c>
      <c r="K90" s="307"/>
    </row>
    <row r="91" ht="15" customHeight="1">
      <c r="B91" s="316"/>
      <c r="C91" s="294" t="s">
        <v>1898</v>
      </c>
      <c r="D91" s="294"/>
      <c r="E91" s="294"/>
      <c r="F91" s="315" t="s">
        <v>1869</v>
      </c>
      <c r="G91" s="314"/>
      <c r="H91" s="294" t="s">
        <v>1899</v>
      </c>
      <c r="I91" s="294" t="s">
        <v>1900</v>
      </c>
      <c r="J91" s="294"/>
      <c r="K91" s="307"/>
    </row>
    <row r="92" ht="15" customHeight="1">
      <c r="B92" s="316"/>
      <c r="C92" s="294" t="s">
        <v>1901</v>
      </c>
      <c r="D92" s="294"/>
      <c r="E92" s="294"/>
      <c r="F92" s="315" t="s">
        <v>1869</v>
      </c>
      <c r="G92" s="314"/>
      <c r="H92" s="294" t="s">
        <v>1902</v>
      </c>
      <c r="I92" s="294" t="s">
        <v>1903</v>
      </c>
      <c r="J92" s="294"/>
      <c r="K92" s="307"/>
    </row>
    <row r="93" ht="15" customHeight="1">
      <c r="B93" s="316"/>
      <c r="C93" s="294" t="s">
        <v>1904</v>
      </c>
      <c r="D93" s="294"/>
      <c r="E93" s="294"/>
      <c r="F93" s="315" t="s">
        <v>1869</v>
      </c>
      <c r="G93" s="314"/>
      <c r="H93" s="294" t="s">
        <v>1904</v>
      </c>
      <c r="I93" s="294" t="s">
        <v>1903</v>
      </c>
      <c r="J93" s="294"/>
      <c r="K93" s="307"/>
    </row>
    <row r="94" ht="15" customHeight="1">
      <c r="B94" s="316"/>
      <c r="C94" s="294" t="s">
        <v>38</v>
      </c>
      <c r="D94" s="294"/>
      <c r="E94" s="294"/>
      <c r="F94" s="315" t="s">
        <v>1869</v>
      </c>
      <c r="G94" s="314"/>
      <c r="H94" s="294" t="s">
        <v>1905</v>
      </c>
      <c r="I94" s="294" t="s">
        <v>1903</v>
      </c>
      <c r="J94" s="294"/>
      <c r="K94" s="307"/>
    </row>
    <row r="95" ht="15" customHeight="1">
      <c r="B95" s="316"/>
      <c r="C95" s="294" t="s">
        <v>48</v>
      </c>
      <c r="D95" s="294"/>
      <c r="E95" s="294"/>
      <c r="F95" s="315" t="s">
        <v>1869</v>
      </c>
      <c r="G95" s="314"/>
      <c r="H95" s="294" t="s">
        <v>1906</v>
      </c>
      <c r="I95" s="294" t="s">
        <v>1903</v>
      </c>
      <c r="J95" s="294"/>
      <c r="K95" s="307"/>
    </row>
    <row r="96" ht="15" customHeight="1">
      <c r="B96" s="319"/>
      <c r="C96" s="320"/>
      <c r="D96" s="320"/>
      <c r="E96" s="320"/>
      <c r="F96" s="320"/>
      <c r="G96" s="320"/>
      <c r="H96" s="320"/>
      <c r="I96" s="320"/>
      <c r="J96" s="320"/>
      <c r="K96" s="321"/>
    </row>
    <row r="97" ht="18.75" customHeight="1">
      <c r="B97" s="322"/>
      <c r="C97" s="323"/>
      <c r="D97" s="323"/>
      <c r="E97" s="323"/>
      <c r="F97" s="323"/>
      <c r="G97" s="323"/>
      <c r="H97" s="323"/>
      <c r="I97" s="323"/>
      <c r="J97" s="323"/>
      <c r="K97" s="322"/>
    </row>
    <row r="98" ht="18.75" customHeight="1">
      <c r="B98" s="301"/>
      <c r="C98" s="301"/>
      <c r="D98" s="301"/>
      <c r="E98" s="301"/>
      <c r="F98" s="301"/>
      <c r="G98" s="301"/>
      <c r="H98" s="301"/>
      <c r="I98" s="301"/>
      <c r="J98" s="301"/>
      <c r="K98" s="301"/>
    </row>
    <row r="99" ht="7.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4"/>
    </row>
    <row r="100" ht="45" customHeight="1">
      <c r="B100" s="305"/>
      <c r="C100" s="306" t="s">
        <v>1907</v>
      </c>
      <c r="D100" s="306"/>
      <c r="E100" s="306"/>
      <c r="F100" s="306"/>
      <c r="G100" s="306"/>
      <c r="H100" s="306"/>
      <c r="I100" s="306"/>
      <c r="J100" s="306"/>
      <c r="K100" s="307"/>
    </row>
    <row r="101" ht="17.25" customHeight="1">
      <c r="B101" s="305"/>
      <c r="C101" s="308" t="s">
        <v>1863</v>
      </c>
      <c r="D101" s="308"/>
      <c r="E101" s="308"/>
      <c r="F101" s="308" t="s">
        <v>1864</v>
      </c>
      <c r="G101" s="309"/>
      <c r="H101" s="308" t="s">
        <v>136</v>
      </c>
      <c r="I101" s="308" t="s">
        <v>57</v>
      </c>
      <c r="J101" s="308" t="s">
        <v>1865</v>
      </c>
      <c r="K101" s="307"/>
    </row>
    <row r="102" ht="17.25" customHeight="1">
      <c r="B102" s="305"/>
      <c r="C102" s="310" t="s">
        <v>1866</v>
      </c>
      <c r="D102" s="310"/>
      <c r="E102" s="310"/>
      <c r="F102" s="311" t="s">
        <v>1867</v>
      </c>
      <c r="G102" s="312"/>
      <c r="H102" s="310"/>
      <c r="I102" s="310"/>
      <c r="J102" s="310" t="s">
        <v>1868</v>
      </c>
      <c r="K102" s="307"/>
    </row>
    <row r="103" ht="5.25" customHeight="1">
      <c r="B103" s="305"/>
      <c r="C103" s="308"/>
      <c r="D103" s="308"/>
      <c r="E103" s="308"/>
      <c r="F103" s="308"/>
      <c r="G103" s="324"/>
      <c r="H103" s="308"/>
      <c r="I103" s="308"/>
      <c r="J103" s="308"/>
      <c r="K103" s="307"/>
    </row>
    <row r="104" ht="15" customHeight="1">
      <c r="B104" s="305"/>
      <c r="C104" s="294" t="s">
        <v>53</v>
      </c>
      <c r="D104" s="313"/>
      <c r="E104" s="313"/>
      <c r="F104" s="315" t="s">
        <v>1869</v>
      </c>
      <c r="G104" s="324"/>
      <c r="H104" s="294" t="s">
        <v>1908</v>
      </c>
      <c r="I104" s="294" t="s">
        <v>1871</v>
      </c>
      <c r="J104" s="294">
        <v>20</v>
      </c>
      <c r="K104" s="307"/>
    </row>
    <row r="105" ht="15" customHeight="1">
      <c r="B105" s="305"/>
      <c r="C105" s="294" t="s">
        <v>1872</v>
      </c>
      <c r="D105" s="294"/>
      <c r="E105" s="294"/>
      <c r="F105" s="315" t="s">
        <v>1869</v>
      </c>
      <c r="G105" s="294"/>
      <c r="H105" s="294" t="s">
        <v>1908</v>
      </c>
      <c r="I105" s="294" t="s">
        <v>1871</v>
      </c>
      <c r="J105" s="294">
        <v>120</v>
      </c>
      <c r="K105" s="307"/>
    </row>
    <row r="106" ht="15" customHeight="1">
      <c r="B106" s="316"/>
      <c r="C106" s="294" t="s">
        <v>1874</v>
      </c>
      <c r="D106" s="294"/>
      <c r="E106" s="294"/>
      <c r="F106" s="315" t="s">
        <v>1875</v>
      </c>
      <c r="G106" s="294"/>
      <c r="H106" s="294" t="s">
        <v>1908</v>
      </c>
      <c r="I106" s="294" t="s">
        <v>1871</v>
      </c>
      <c r="J106" s="294">
        <v>50</v>
      </c>
      <c r="K106" s="307"/>
    </row>
    <row r="107" ht="15" customHeight="1">
      <c r="B107" s="316"/>
      <c r="C107" s="294" t="s">
        <v>1877</v>
      </c>
      <c r="D107" s="294"/>
      <c r="E107" s="294"/>
      <c r="F107" s="315" t="s">
        <v>1869</v>
      </c>
      <c r="G107" s="294"/>
      <c r="H107" s="294" t="s">
        <v>1908</v>
      </c>
      <c r="I107" s="294" t="s">
        <v>1879</v>
      </c>
      <c r="J107" s="294"/>
      <c r="K107" s="307"/>
    </row>
    <row r="108" ht="15" customHeight="1">
      <c r="B108" s="316"/>
      <c r="C108" s="294" t="s">
        <v>1888</v>
      </c>
      <c r="D108" s="294"/>
      <c r="E108" s="294"/>
      <c r="F108" s="315" t="s">
        <v>1875</v>
      </c>
      <c r="G108" s="294"/>
      <c r="H108" s="294" t="s">
        <v>1908</v>
      </c>
      <c r="I108" s="294" t="s">
        <v>1871</v>
      </c>
      <c r="J108" s="294">
        <v>50</v>
      </c>
      <c r="K108" s="307"/>
    </row>
    <row r="109" ht="15" customHeight="1">
      <c r="B109" s="316"/>
      <c r="C109" s="294" t="s">
        <v>1896</v>
      </c>
      <c r="D109" s="294"/>
      <c r="E109" s="294"/>
      <c r="F109" s="315" t="s">
        <v>1875</v>
      </c>
      <c r="G109" s="294"/>
      <c r="H109" s="294" t="s">
        <v>1908</v>
      </c>
      <c r="I109" s="294" t="s">
        <v>1871</v>
      </c>
      <c r="J109" s="294">
        <v>50</v>
      </c>
      <c r="K109" s="307"/>
    </row>
    <row r="110" ht="15" customHeight="1">
      <c r="B110" s="316"/>
      <c r="C110" s="294" t="s">
        <v>1894</v>
      </c>
      <c r="D110" s="294"/>
      <c r="E110" s="294"/>
      <c r="F110" s="315" t="s">
        <v>1875</v>
      </c>
      <c r="G110" s="294"/>
      <c r="H110" s="294" t="s">
        <v>1908</v>
      </c>
      <c r="I110" s="294" t="s">
        <v>1871</v>
      </c>
      <c r="J110" s="294">
        <v>50</v>
      </c>
      <c r="K110" s="307"/>
    </row>
    <row r="111" ht="15" customHeight="1">
      <c r="B111" s="316"/>
      <c r="C111" s="294" t="s">
        <v>53</v>
      </c>
      <c r="D111" s="294"/>
      <c r="E111" s="294"/>
      <c r="F111" s="315" t="s">
        <v>1869</v>
      </c>
      <c r="G111" s="294"/>
      <c r="H111" s="294" t="s">
        <v>1909</v>
      </c>
      <c r="I111" s="294" t="s">
        <v>1871</v>
      </c>
      <c r="J111" s="294">
        <v>20</v>
      </c>
      <c r="K111" s="307"/>
    </row>
    <row r="112" ht="15" customHeight="1">
      <c r="B112" s="316"/>
      <c r="C112" s="294" t="s">
        <v>1910</v>
      </c>
      <c r="D112" s="294"/>
      <c r="E112" s="294"/>
      <c r="F112" s="315" t="s">
        <v>1869</v>
      </c>
      <c r="G112" s="294"/>
      <c r="H112" s="294" t="s">
        <v>1911</v>
      </c>
      <c r="I112" s="294" t="s">
        <v>1871</v>
      </c>
      <c r="J112" s="294">
        <v>120</v>
      </c>
      <c r="K112" s="307"/>
    </row>
    <row r="113" ht="15" customHeight="1">
      <c r="B113" s="316"/>
      <c r="C113" s="294" t="s">
        <v>38</v>
      </c>
      <c r="D113" s="294"/>
      <c r="E113" s="294"/>
      <c r="F113" s="315" t="s">
        <v>1869</v>
      </c>
      <c r="G113" s="294"/>
      <c r="H113" s="294" t="s">
        <v>1912</v>
      </c>
      <c r="I113" s="294" t="s">
        <v>1903</v>
      </c>
      <c r="J113" s="294"/>
      <c r="K113" s="307"/>
    </row>
    <row r="114" ht="15" customHeight="1">
      <c r="B114" s="316"/>
      <c r="C114" s="294" t="s">
        <v>48</v>
      </c>
      <c r="D114" s="294"/>
      <c r="E114" s="294"/>
      <c r="F114" s="315" t="s">
        <v>1869</v>
      </c>
      <c r="G114" s="294"/>
      <c r="H114" s="294" t="s">
        <v>1913</v>
      </c>
      <c r="I114" s="294" t="s">
        <v>1903</v>
      </c>
      <c r="J114" s="294"/>
      <c r="K114" s="307"/>
    </row>
    <row r="115" ht="15" customHeight="1">
      <c r="B115" s="316"/>
      <c r="C115" s="294" t="s">
        <v>57</v>
      </c>
      <c r="D115" s="294"/>
      <c r="E115" s="294"/>
      <c r="F115" s="315" t="s">
        <v>1869</v>
      </c>
      <c r="G115" s="294"/>
      <c r="H115" s="294" t="s">
        <v>1914</v>
      </c>
      <c r="I115" s="294" t="s">
        <v>1915</v>
      </c>
      <c r="J115" s="294"/>
      <c r="K115" s="307"/>
    </row>
    <row r="116" ht="15" customHeight="1">
      <c r="B116" s="319"/>
      <c r="C116" s="325"/>
      <c r="D116" s="325"/>
      <c r="E116" s="325"/>
      <c r="F116" s="325"/>
      <c r="G116" s="325"/>
      <c r="H116" s="325"/>
      <c r="I116" s="325"/>
      <c r="J116" s="325"/>
      <c r="K116" s="321"/>
    </row>
    <row r="117" ht="18.75" customHeight="1">
      <c r="B117" s="326"/>
      <c r="C117" s="290"/>
      <c r="D117" s="290"/>
      <c r="E117" s="290"/>
      <c r="F117" s="327"/>
      <c r="G117" s="290"/>
      <c r="H117" s="290"/>
      <c r="I117" s="290"/>
      <c r="J117" s="290"/>
      <c r="K117" s="326"/>
    </row>
    <row r="118" ht="18.75" customHeight="1">
      <c r="B118" s="301"/>
      <c r="C118" s="301"/>
      <c r="D118" s="301"/>
      <c r="E118" s="301"/>
      <c r="F118" s="301"/>
      <c r="G118" s="301"/>
      <c r="H118" s="301"/>
      <c r="I118" s="301"/>
      <c r="J118" s="301"/>
      <c r="K118" s="301"/>
    </row>
    <row r="119" ht="7.5" customHeight="1">
      <c r="B119" s="328"/>
      <c r="C119" s="329"/>
      <c r="D119" s="329"/>
      <c r="E119" s="329"/>
      <c r="F119" s="329"/>
      <c r="G119" s="329"/>
      <c r="H119" s="329"/>
      <c r="I119" s="329"/>
      <c r="J119" s="329"/>
      <c r="K119" s="330"/>
    </row>
    <row r="120" ht="45" customHeight="1">
      <c r="B120" s="331"/>
      <c r="C120" s="284" t="s">
        <v>1916</v>
      </c>
      <c r="D120" s="284"/>
      <c r="E120" s="284"/>
      <c r="F120" s="284"/>
      <c r="G120" s="284"/>
      <c r="H120" s="284"/>
      <c r="I120" s="284"/>
      <c r="J120" s="284"/>
      <c r="K120" s="332"/>
    </row>
    <row r="121" ht="17.25" customHeight="1">
      <c r="B121" s="333"/>
      <c r="C121" s="308" t="s">
        <v>1863</v>
      </c>
      <c r="D121" s="308"/>
      <c r="E121" s="308"/>
      <c r="F121" s="308" t="s">
        <v>1864</v>
      </c>
      <c r="G121" s="309"/>
      <c r="H121" s="308" t="s">
        <v>136</v>
      </c>
      <c r="I121" s="308" t="s">
        <v>57</v>
      </c>
      <c r="J121" s="308" t="s">
        <v>1865</v>
      </c>
      <c r="K121" s="334"/>
    </row>
    <row r="122" ht="17.25" customHeight="1">
      <c r="B122" s="333"/>
      <c r="C122" s="310" t="s">
        <v>1866</v>
      </c>
      <c r="D122" s="310"/>
      <c r="E122" s="310"/>
      <c r="F122" s="311" t="s">
        <v>1867</v>
      </c>
      <c r="G122" s="312"/>
      <c r="H122" s="310"/>
      <c r="I122" s="310"/>
      <c r="J122" s="310" t="s">
        <v>1868</v>
      </c>
      <c r="K122" s="334"/>
    </row>
    <row r="123" ht="5.25" customHeight="1">
      <c r="B123" s="335"/>
      <c r="C123" s="313"/>
      <c r="D123" s="313"/>
      <c r="E123" s="313"/>
      <c r="F123" s="313"/>
      <c r="G123" s="294"/>
      <c r="H123" s="313"/>
      <c r="I123" s="313"/>
      <c r="J123" s="313"/>
      <c r="K123" s="336"/>
    </row>
    <row r="124" ht="15" customHeight="1">
      <c r="B124" s="335"/>
      <c r="C124" s="294" t="s">
        <v>1872</v>
      </c>
      <c r="D124" s="313"/>
      <c r="E124" s="313"/>
      <c r="F124" s="315" t="s">
        <v>1869</v>
      </c>
      <c r="G124" s="294"/>
      <c r="H124" s="294" t="s">
        <v>1908</v>
      </c>
      <c r="I124" s="294" t="s">
        <v>1871</v>
      </c>
      <c r="J124" s="294">
        <v>120</v>
      </c>
      <c r="K124" s="337"/>
    </row>
    <row r="125" ht="15" customHeight="1">
      <c r="B125" s="335"/>
      <c r="C125" s="294" t="s">
        <v>1917</v>
      </c>
      <c r="D125" s="294"/>
      <c r="E125" s="294"/>
      <c r="F125" s="315" t="s">
        <v>1869</v>
      </c>
      <c r="G125" s="294"/>
      <c r="H125" s="294" t="s">
        <v>1918</v>
      </c>
      <c r="I125" s="294" t="s">
        <v>1871</v>
      </c>
      <c r="J125" s="294" t="s">
        <v>1919</v>
      </c>
      <c r="K125" s="337"/>
    </row>
    <row r="126" ht="15" customHeight="1">
      <c r="B126" s="335"/>
      <c r="C126" s="294" t="s">
        <v>1818</v>
      </c>
      <c r="D126" s="294"/>
      <c r="E126" s="294"/>
      <c r="F126" s="315" t="s">
        <v>1869</v>
      </c>
      <c r="G126" s="294"/>
      <c r="H126" s="294" t="s">
        <v>1920</v>
      </c>
      <c r="I126" s="294" t="s">
        <v>1871</v>
      </c>
      <c r="J126" s="294" t="s">
        <v>1919</v>
      </c>
      <c r="K126" s="337"/>
    </row>
    <row r="127" ht="15" customHeight="1">
      <c r="B127" s="335"/>
      <c r="C127" s="294" t="s">
        <v>1880</v>
      </c>
      <c r="D127" s="294"/>
      <c r="E127" s="294"/>
      <c r="F127" s="315" t="s">
        <v>1875</v>
      </c>
      <c r="G127" s="294"/>
      <c r="H127" s="294" t="s">
        <v>1881</v>
      </c>
      <c r="I127" s="294" t="s">
        <v>1871</v>
      </c>
      <c r="J127" s="294">
        <v>15</v>
      </c>
      <c r="K127" s="337"/>
    </row>
    <row r="128" ht="15" customHeight="1">
      <c r="B128" s="335"/>
      <c r="C128" s="317" t="s">
        <v>1882</v>
      </c>
      <c r="D128" s="317"/>
      <c r="E128" s="317"/>
      <c r="F128" s="318" t="s">
        <v>1875</v>
      </c>
      <c r="G128" s="317"/>
      <c r="H128" s="317" t="s">
        <v>1883</v>
      </c>
      <c r="I128" s="317" t="s">
        <v>1871</v>
      </c>
      <c r="J128" s="317">
        <v>15</v>
      </c>
      <c r="K128" s="337"/>
    </row>
    <row r="129" ht="15" customHeight="1">
      <c r="B129" s="335"/>
      <c r="C129" s="317" t="s">
        <v>1884</v>
      </c>
      <c r="D129" s="317"/>
      <c r="E129" s="317"/>
      <c r="F129" s="318" t="s">
        <v>1875</v>
      </c>
      <c r="G129" s="317"/>
      <c r="H129" s="317" t="s">
        <v>1885</v>
      </c>
      <c r="I129" s="317" t="s">
        <v>1871</v>
      </c>
      <c r="J129" s="317">
        <v>20</v>
      </c>
      <c r="K129" s="337"/>
    </row>
    <row r="130" ht="15" customHeight="1">
      <c r="B130" s="335"/>
      <c r="C130" s="317" t="s">
        <v>1886</v>
      </c>
      <c r="D130" s="317"/>
      <c r="E130" s="317"/>
      <c r="F130" s="318" t="s">
        <v>1875</v>
      </c>
      <c r="G130" s="317"/>
      <c r="H130" s="317" t="s">
        <v>1887</v>
      </c>
      <c r="I130" s="317" t="s">
        <v>1871</v>
      </c>
      <c r="J130" s="317">
        <v>20</v>
      </c>
      <c r="K130" s="337"/>
    </row>
    <row r="131" ht="15" customHeight="1">
      <c r="B131" s="335"/>
      <c r="C131" s="294" t="s">
        <v>1874</v>
      </c>
      <c r="D131" s="294"/>
      <c r="E131" s="294"/>
      <c r="F131" s="315" t="s">
        <v>1875</v>
      </c>
      <c r="G131" s="294"/>
      <c r="H131" s="294" t="s">
        <v>1908</v>
      </c>
      <c r="I131" s="294" t="s">
        <v>1871</v>
      </c>
      <c r="J131" s="294">
        <v>50</v>
      </c>
      <c r="K131" s="337"/>
    </row>
    <row r="132" ht="15" customHeight="1">
      <c r="B132" s="335"/>
      <c r="C132" s="294" t="s">
        <v>1888</v>
      </c>
      <c r="D132" s="294"/>
      <c r="E132" s="294"/>
      <c r="F132" s="315" t="s">
        <v>1875</v>
      </c>
      <c r="G132" s="294"/>
      <c r="H132" s="294" t="s">
        <v>1908</v>
      </c>
      <c r="I132" s="294" t="s">
        <v>1871</v>
      </c>
      <c r="J132" s="294">
        <v>50</v>
      </c>
      <c r="K132" s="337"/>
    </row>
    <row r="133" ht="15" customHeight="1">
      <c r="B133" s="335"/>
      <c r="C133" s="294" t="s">
        <v>1894</v>
      </c>
      <c r="D133" s="294"/>
      <c r="E133" s="294"/>
      <c r="F133" s="315" t="s">
        <v>1875</v>
      </c>
      <c r="G133" s="294"/>
      <c r="H133" s="294" t="s">
        <v>1908</v>
      </c>
      <c r="I133" s="294" t="s">
        <v>1871</v>
      </c>
      <c r="J133" s="294">
        <v>50</v>
      </c>
      <c r="K133" s="337"/>
    </row>
    <row r="134" ht="15" customHeight="1">
      <c r="B134" s="335"/>
      <c r="C134" s="294" t="s">
        <v>1896</v>
      </c>
      <c r="D134" s="294"/>
      <c r="E134" s="294"/>
      <c r="F134" s="315" t="s">
        <v>1875</v>
      </c>
      <c r="G134" s="294"/>
      <c r="H134" s="294" t="s">
        <v>1908</v>
      </c>
      <c r="I134" s="294" t="s">
        <v>1871</v>
      </c>
      <c r="J134" s="294">
        <v>50</v>
      </c>
      <c r="K134" s="337"/>
    </row>
    <row r="135" ht="15" customHeight="1">
      <c r="B135" s="335"/>
      <c r="C135" s="294" t="s">
        <v>141</v>
      </c>
      <c r="D135" s="294"/>
      <c r="E135" s="294"/>
      <c r="F135" s="315" t="s">
        <v>1875</v>
      </c>
      <c r="G135" s="294"/>
      <c r="H135" s="294" t="s">
        <v>1921</v>
      </c>
      <c r="I135" s="294" t="s">
        <v>1871</v>
      </c>
      <c r="J135" s="294">
        <v>255</v>
      </c>
      <c r="K135" s="337"/>
    </row>
    <row r="136" ht="15" customHeight="1">
      <c r="B136" s="335"/>
      <c r="C136" s="294" t="s">
        <v>1898</v>
      </c>
      <c r="D136" s="294"/>
      <c r="E136" s="294"/>
      <c r="F136" s="315" t="s">
        <v>1869</v>
      </c>
      <c r="G136" s="294"/>
      <c r="H136" s="294" t="s">
        <v>1922</v>
      </c>
      <c r="I136" s="294" t="s">
        <v>1900</v>
      </c>
      <c r="J136" s="294"/>
      <c r="K136" s="337"/>
    </row>
    <row r="137" ht="15" customHeight="1">
      <c r="B137" s="335"/>
      <c r="C137" s="294" t="s">
        <v>1901</v>
      </c>
      <c r="D137" s="294"/>
      <c r="E137" s="294"/>
      <c r="F137" s="315" t="s">
        <v>1869</v>
      </c>
      <c r="G137" s="294"/>
      <c r="H137" s="294" t="s">
        <v>1923</v>
      </c>
      <c r="I137" s="294" t="s">
        <v>1903</v>
      </c>
      <c r="J137" s="294"/>
      <c r="K137" s="337"/>
    </row>
    <row r="138" ht="15" customHeight="1">
      <c r="B138" s="335"/>
      <c r="C138" s="294" t="s">
        <v>1904</v>
      </c>
      <c r="D138" s="294"/>
      <c r="E138" s="294"/>
      <c r="F138" s="315" t="s">
        <v>1869</v>
      </c>
      <c r="G138" s="294"/>
      <c r="H138" s="294" t="s">
        <v>1904</v>
      </c>
      <c r="I138" s="294" t="s">
        <v>1903</v>
      </c>
      <c r="J138" s="294"/>
      <c r="K138" s="337"/>
    </row>
    <row r="139" ht="15" customHeight="1">
      <c r="B139" s="335"/>
      <c r="C139" s="294" t="s">
        <v>38</v>
      </c>
      <c r="D139" s="294"/>
      <c r="E139" s="294"/>
      <c r="F139" s="315" t="s">
        <v>1869</v>
      </c>
      <c r="G139" s="294"/>
      <c r="H139" s="294" t="s">
        <v>1924</v>
      </c>
      <c r="I139" s="294" t="s">
        <v>1903</v>
      </c>
      <c r="J139" s="294"/>
      <c r="K139" s="337"/>
    </row>
    <row r="140" ht="15" customHeight="1">
      <c r="B140" s="335"/>
      <c r="C140" s="294" t="s">
        <v>1925</v>
      </c>
      <c r="D140" s="294"/>
      <c r="E140" s="294"/>
      <c r="F140" s="315" t="s">
        <v>1869</v>
      </c>
      <c r="G140" s="294"/>
      <c r="H140" s="294" t="s">
        <v>1926</v>
      </c>
      <c r="I140" s="294" t="s">
        <v>1903</v>
      </c>
      <c r="J140" s="294"/>
      <c r="K140" s="337"/>
    </row>
    <row r="141" ht="15" customHeight="1">
      <c r="B141" s="338"/>
      <c r="C141" s="339"/>
      <c r="D141" s="339"/>
      <c r="E141" s="339"/>
      <c r="F141" s="339"/>
      <c r="G141" s="339"/>
      <c r="H141" s="339"/>
      <c r="I141" s="339"/>
      <c r="J141" s="339"/>
      <c r="K141" s="340"/>
    </row>
    <row r="142" ht="18.75" customHeight="1">
      <c r="B142" s="290"/>
      <c r="C142" s="290"/>
      <c r="D142" s="290"/>
      <c r="E142" s="290"/>
      <c r="F142" s="327"/>
      <c r="G142" s="290"/>
      <c r="H142" s="290"/>
      <c r="I142" s="290"/>
      <c r="J142" s="290"/>
      <c r="K142" s="290"/>
    </row>
    <row r="143" ht="18.75" customHeight="1">
      <c r="B143" s="301"/>
      <c r="C143" s="301"/>
      <c r="D143" s="301"/>
      <c r="E143" s="301"/>
      <c r="F143" s="301"/>
      <c r="G143" s="301"/>
      <c r="H143" s="301"/>
      <c r="I143" s="301"/>
      <c r="J143" s="301"/>
      <c r="K143" s="301"/>
    </row>
    <row r="144" ht="7.5" customHeight="1">
      <c r="B144" s="302"/>
      <c r="C144" s="303"/>
      <c r="D144" s="303"/>
      <c r="E144" s="303"/>
      <c r="F144" s="303"/>
      <c r="G144" s="303"/>
      <c r="H144" s="303"/>
      <c r="I144" s="303"/>
      <c r="J144" s="303"/>
      <c r="K144" s="304"/>
    </row>
    <row r="145" ht="45" customHeight="1">
      <c r="B145" s="305"/>
      <c r="C145" s="306" t="s">
        <v>1927</v>
      </c>
      <c r="D145" s="306"/>
      <c r="E145" s="306"/>
      <c r="F145" s="306"/>
      <c r="G145" s="306"/>
      <c r="H145" s="306"/>
      <c r="I145" s="306"/>
      <c r="J145" s="306"/>
      <c r="K145" s="307"/>
    </row>
    <row r="146" ht="17.25" customHeight="1">
      <c r="B146" s="305"/>
      <c r="C146" s="308" t="s">
        <v>1863</v>
      </c>
      <c r="D146" s="308"/>
      <c r="E146" s="308"/>
      <c r="F146" s="308" t="s">
        <v>1864</v>
      </c>
      <c r="G146" s="309"/>
      <c r="H146" s="308" t="s">
        <v>136</v>
      </c>
      <c r="I146" s="308" t="s">
        <v>57</v>
      </c>
      <c r="J146" s="308" t="s">
        <v>1865</v>
      </c>
      <c r="K146" s="307"/>
    </row>
    <row r="147" ht="17.25" customHeight="1">
      <c r="B147" s="305"/>
      <c r="C147" s="310" t="s">
        <v>1866</v>
      </c>
      <c r="D147" s="310"/>
      <c r="E147" s="310"/>
      <c r="F147" s="311" t="s">
        <v>1867</v>
      </c>
      <c r="G147" s="312"/>
      <c r="H147" s="310"/>
      <c r="I147" s="310"/>
      <c r="J147" s="310" t="s">
        <v>1868</v>
      </c>
      <c r="K147" s="307"/>
    </row>
    <row r="148" ht="5.25" customHeight="1">
      <c r="B148" s="316"/>
      <c r="C148" s="313"/>
      <c r="D148" s="313"/>
      <c r="E148" s="313"/>
      <c r="F148" s="313"/>
      <c r="G148" s="314"/>
      <c r="H148" s="313"/>
      <c r="I148" s="313"/>
      <c r="J148" s="313"/>
      <c r="K148" s="337"/>
    </row>
    <row r="149" ht="15" customHeight="1">
      <c r="B149" s="316"/>
      <c r="C149" s="341" t="s">
        <v>1872</v>
      </c>
      <c r="D149" s="294"/>
      <c r="E149" s="294"/>
      <c r="F149" s="342" t="s">
        <v>1869</v>
      </c>
      <c r="G149" s="294"/>
      <c r="H149" s="341" t="s">
        <v>1908</v>
      </c>
      <c r="I149" s="341" t="s">
        <v>1871</v>
      </c>
      <c r="J149" s="341">
        <v>120</v>
      </c>
      <c r="K149" s="337"/>
    </row>
    <row r="150" ht="15" customHeight="1">
      <c r="B150" s="316"/>
      <c r="C150" s="341" t="s">
        <v>1917</v>
      </c>
      <c r="D150" s="294"/>
      <c r="E150" s="294"/>
      <c r="F150" s="342" t="s">
        <v>1869</v>
      </c>
      <c r="G150" s="294"/>
      <c r="H150" s="341" t="s">
        <v>1928</v>
      </c>
      <c r="I150" s="341" t="s">
        <v>1871</v>
      </c>
      <c r="J150" s="341" t="s">
        <v>1919</v>
      </c>
      <c r="K150" s="337"/>
    </row>
    <row r="151" ht="15" customHeight="1">
      <c r="B151" s="316"/>
      <c r="C151" s="341" t="s">
        <v>1818</v>
      </c>
      <c r="D151" s="294"/>
      <c r="E151" s="294"/>
      <c r="F151" s="342" t="s">
        <v>1869</v>
      </c>
      <c r="G151" s="294"/>
      <c r="H151" s="341" t="s">
        <v>1929</v>
      </c>
      <c r="I151" s="341" t="s">
        <v>1871</v>
      </c>
      <c r="J151" s="341" t="s">
        <v>1919</v>
      </c>
      <c r="K151" s="337"/>
    </row>
    <row r="152" ht="15" customHeight="1">
      <c r="B152" s="316"/>
      <c r="C152" s="341" t="s">
        <v>1874</v>
      </c>
      <c r="D152" s="294"/>
      <c r="E152" s="294"/>
      <c r="F152" s="342" t="s">
        <v>1875</v>
      </c>
      <c r="G152" s="294"/>
      <c r="H152" s="341" t="s">
        <v>1908</v>
      </c>
      <c r="I152" s="341" t="s">
        <v>1871</v>
      </c>
      <c r="J152" s="341">
        <v>50</v>
      </c>
      <c r="K152" s="337"/>
    </row>
    <row r="153" ht="15" customHeight="1">
      <c r="B153" s="316"/>
      <c r="C153" s="341" t="s">
        <v>1877</v>
      </c>
      <c r="D153" s="294"/>
      <c r="E153" s="294"/>
      <c r="F153" s="342" t="s">
        <v>1869</v>
      </c>
      <c r="G153" s="294"/>
      <c r="H153" s="341" t="s">
        <v>1908</v>
      </c>
      <c r="I153" s="341" t="s">
        <v>1879</v>
      </c>
      <c r="J153" s="341"/>
      <c r="K153" s="337"/>
    </row>
    <row r="154" ht="15" customHeight="1">
      <c r="B154" s="316"/>
      <c r="C154" s="341" t="s">
        <v>1888</v>
      </c>
      <c r="D154" s="294"/>
      <c r="E154" s="294"/>
      <c r="F154" s="342" t="s">
        <v>1875</v>
      </c>
      <c r="G154" s="294"/>
      <c r="H154" s="341" t="s">
        <v>1908</v>
      </c>
      <c r="I154" s="341" t="s">
        <v>1871</v>
      </c>
      <c r="J154" s="341">
        <v>50</v>
      </c>
      <c r="K154" s="337"/>
    </row>
    <row r="155" ht="15" customHeight="1">
      <c r="B155" s="316"/>
      <c r="C155" s="341" t="s">
        <v>1896</v>
      </c>
      <c r="D155" s="294"/>
      <c r="E155" s="294"/>
      <c r="F155" s="342" t="s">
        <v>1875</v>
      </c>
      <c r="G155" s="294"/>
      <c r="H155" s="341" t="s">
        <v>1908</v>
      </c>
      <c r="I155" s="341" t="s">
        <v>1871</v>
      </c>
      <c r="J155" s="341">
        <v>50</v>
      </c>
      <c r="K155" s="337"/>
    </row>
    <row r="156" ht="15" customHeight="1">
      <c r="B156" s="316"/>
      <c r="C156" s="341" t="s">
        <v>1894</v>
      </c>
      <c r="D156" s="294"/>
      <c r="E156" s="294"/>
      <c r="F156" s="342" t="s">
        <v>1875</v>
      </c>
      <c r="G156" s="294"/>
      <c r="H156" s="341" t="s">
        <v>1908</v>
      </c>
      <c r="I156" s="341" t="s">
        <v>1871</v>
      </c>
      <c r="J156" s="341">
        <v>50</v>
      </c>
      <c r="K156" s="337"/>
    </row>
    <row r="157" ht="15" customHeight="1">
      <c r="B157" s="316"/>
      <c r="C157" s="341" t="s">
        <v>107</v>
      </c>
      <c r="D157" s="294"/>
      <c r="E157" s="294"/>
      <c r="F157" s="342" t="s">
        <v>1869</v>
      </c>
      <c r="G157" s="294"/>
      <c r="H157" s="341" t="s">
        <v>1930</v>
      </c>
      <c r="I157" s="341" t="s">
        <v>1871</v>
      </c>
      <c r="J157" s="341" t="s">
        <v>1931</v>
      </c>
      <c r="K157" s="337"/>
    </row>
    <row r="158" ht="15" customHeight="1">
      <c r="B158" s="316"/>
      <c r="C158" s="341" t="s">
        <v>1932</v>
      </c>
      <c r="D158" s="294"/>
      <c r="E158" s="294"/>
      <c r="F158" s="342" t="s">
        <v>1869</v>
      </c>
      <c r="G158" s="294"/>
      <c r="H158" s="341" t="s">
        <v>1933</v>
      </c>
      <c r="I158" s="341" t="s">
        <v>1903</v>
      </c>
      <c r="J158" s="341"/>
      <c r="K158" s="337"/>
    </row>
    <row r="159" ht="15" customHeight="1">
      <c r="B159" s="343"/>
      <c r="C159" s="325"/>
      <c r="D159" s="325"/>
      <c r="E159" s="325"/>
      <c r="F159" s="325"/>
      <c r="G159" s="325"/>
      <c r="H159" s="325"/>
      <c r="I159" s="325"/>
      <c r="J159" s="325"/>
      <c r="K159" s="344"/>
    </row>
    <row r="160" ht="18.75" customHeight="1">
      <c r="B160" s="290"/>
      <c r="C160" s="294"/>
      <c r="D160" s="294"/>
      <c r="E160" s="294"/>
      <c r="F160" s="315"/>
      <c r="G160" s="294"/>
      <c r="H160" s="294"/>
      <c r="I160" s="294"/>
      <c r="J160" s="294"/>
      <c r="K160" s="290"/>
    </row>
    <row r="161" ht="18.75" customHeight="1">
      <c r="B161" s="301"/>
      <c r="C161" s="301"/>
      <c r="D161" s="301"/>
      <c r="E161" s="301"/>
      <c r="F161" s="301"/>
      <c r="G161" s="301"/>
      <c r="H161" s="301"/>
      <c r="I161" s="301"/>
      <c r="J161" s="301"/>
      <c r="K161" s="301"/>
    </row>
    <row r="162" ht="7.5" customHeight="1">
      <c r="B162" s="280"/>
      <c r="C162" s="281"/>
      <c r="D162" s="281"/>
      <c r="E162" s="281"/>
      <c r="F162" s="281"/>
      <c r="G162" s="281"/>
      <c r="H162" s="281"/>
      <c r="I162" s="281"/>
      <c r="J162" s="281"/>
      <c r="K162" s="282"/>
    </row>
    <row r="163" ht="45" customHeight="1">
      <c r="B163" s="283"/>
      <c r="C163" s="284" t="s">
        <v>1934</v>
      </c>
      <c r="D163" s="284"/>
      <c r="E163" s="284"/>
      <c r="F163" s="284"/>
      <c r="G163" s="284"/>
      <c r="H163" s="284"/>
      <c r="I163" s="284"/>
      <c r="J163" s="284"/>
      <c r="K163" s="285"/>
    </row>
    <row r="164" ht="17.25" customHeight="1">
      <c r="B164" s="283"/>
      <c r="C164" s="308" t="s">
        <v>1863</v>
      </c>
      <c r="D164" s="308"/>
      <c r="E164" s="308"/>
      <c r="F164" s="308" t="s">
        <v>1864</v>
      </c>
      <c r="G164" s="345"/>
      <c r="H164" s="346" t="s">
        <v>136</v>
      </c>
      <c r="I164" s="346" t="s">
        <v>57</v>
      </c>
      <c r="J164" s="308" t="s">
        <v>1865</v>
      </c>
      <c r="K164" s="285"/>
    </row>
    <row r="165" ht="17.25" customHeight="1">
      <c r="B165" s="286"/>
      <c r="C165" s="310" t="s">
        <v>1866</v>
      </c>
      <c r="D165" s="310"/>
      <c r="E165" s="310"/>
      <c r="F165" s="311" t="s">
        <v>1867</v>
      </c>
      <c r="G165" s="347"/>
      <c r="H165" s="348"/>
      <c r="I165" s="348"/>
      <c r="J165" s="310" t="s">
        <v>1868</v>
      </c>
      <c r="K165" s="288"/>
    </row>
    <row r="166" ht="5.25" customHeight="1">
      <c r="B166" s="316"/>
      <c r="C166" s="313"/>
      <c r="D166" s="313"/>
      <c r="E166" s="313"/>
      <c r="F166" s="313"/>
      <c r="G166" s="314"/>
      <c r="H166" s="313"/>
      <c r="I166" s="313"/>
      <c r="J166" s="313"/>
      <c r="K166" s="337"/>
    </row>
    <row r="167" ht="15" customHeight="1">
      <c r="B167" s="316"/>
      <c r="C167" s="294" t="s">
        <v>1872</v>
      </c>
      <c r="D167" s="294"/>
      <c r="E167" s="294"/>
      <c r="F167" s="315" t="s">
        <v>1869</v>
      </c>
      <c r="G167" s="294"/>
      <c r="H167" s="294" t="s">
        <v>1908</v>
      </c>
      <c r="I167" s="294" t="s">
        <v>1871</v>
      </c>
      <c r="J167" s="294">
        <v>120</v>
      </c>
      <c r="K167" s="337"/>
    </row>
    <row r="168" ht="15" customHeight="1">
      <c r="B168" s="316"/>
      <c r="C168" s="294" t="s">
        <v>1917</v>
      </c>
      <c r="D168" s="294"/>
      <c r="E168" s="294"/>
      <c r="F168" s="315" t="s">
        <v>1869</v>
      </c>
      <c r="G168" s="294"/>
      <c r="H168" s="294" t="s">
        <v>1918</v>
      </c>
      <c r="I168" s="294" t="s">
        <v>1871</v>
      </c>
      <c r="J168" s="294" t="s">
        <v>1919</v>
      </c>
      <c r="K168" s="337"/>
    </row>
    <row r="169" ht="15" customHeight="1">
      <c r="B169" s="316"/>
      <c r="C169" s="294" t="s">
        <v>1818</v>
      </c>
      <c r="D169" s="294"/>
      <c r="E169" s="294"/>
      <c r="F169" s="315" t="s">
        <v>1869</v>
      </c>
      <c r="G169" s="294"/>
      <c r="H169" s="294" t="s">
        <v>1935</v>
      </c>
      <c r="I169" s="294" t="s">
        <v>1871</v>
      </c>
      <c r="J169" s="294" t="s">
        <v>1919</v>
      </c>
      <c r="K169" s="337"/>
    </row>
    <row r="170" ht="15" customHeight="1">
      <c r="B170" s="316"/>
      <c r="C170" s="294" t="s">
        <v>1874</v>
      </c>
      <c r="D170" s="294"/>
      <c r="E170" s="294"/>
      <c r="F170" s="315" t="s">
        <v>1875</v>
      </c>
      <c r="G170" s="294"/>
      <c r="H170" s="294" t="s">
        <v>1935</v>
      </c>
      <c r="I170" s="294" t="s">
        <v>1871</v>
      </c>
      <c r="J170" s="294">
        <v>50</v>
      </c>
      <c r="K170" s="337"/>
    </row>
    <row r="171" ht="15" customHeight="1">
      <c r="B171" s="316"/>
      <c r="C171" s="294" t="s">
        <v>1877</v>
      </c>
      <c r="D171" s="294"/>
      <c r="E171" s="294"/>
      <c r="F171" s="315" t="s">
        <v>1869</v>
      </c>
      <c r="G171" s="294"/>
      <c r="H171" s="294" t="s">
        <v>1935</v>
      </c>
      <c r="I171" s="294" t="s">
        <v>1879</v>
      </c>
      <c r="J171" s="294"/>
      <c r="K171" s="337"/>
    </row>
    <row r="172" ht="15" customHeight="1">
      <c r="B172" s="316"/>
      <c r="C172" s="294" t="s">
        <v>1888</v>
      </c>
      <c r="D172" s="294"/>
      <c r="E172" s="294"/>
      <c r="F172" s="315" t="s">
        <v>1875</v>
      </c>
      <c r="G172" s="294"/>
      <c r="H172" s="294" t="s">
        <v>1935</v>
      </c>
      <c r="I172" s="294" t="s">
        <v>1871</v>
      </c>
      <c r="J172" s="294">
        <v>50</v>
      </c>
      <c r="K172" s="337"/>
    </row>
    <row r="173" ht="15" customHeight="1">
      <c r="B173" s="316"/>
      <c r="C173" s="294" t="s">
        <v>1896</v>
      </c>
      <c r="D173" s="294"/>
      <c r="E173" s="294"/>
      <c r="F173" s="315" t="s">
        <v>1875</v>
      </c>
      <c r="G173" s="294"/>
      <c r="H173" s="294" t="s">
        <v>1935</v>
      </c>
      <c r="I173" s="294" t="s">
        <v>1871</v>
      </c>
      <c r="J173" s="294">
        <v>50</v>
      </c>
      <c r="K173" s="337"/>
    </row>
    <row r="174" ht="15" customHeight="1">
      <c r="B174" s="316"/>
      <c r="C174" s="294" t="s">
        <v>1894</v>
      </c>
      <c r="D174" s="294"/>
      <c r="E174" s="294"/>
      <c r="F174" s="315" t="s">
        <v>1875</v>
      </c>
      <c r="G174" s="294"/>
      <c r="H174" s="294" t="s">
        <v>1935</v>
      </c>
      <c r="I174" s="294" t="s">
        <v>1871</v>
      </c>
      <c r="J174" s="294">
        <v>50</v>
      </c>
      <c r="K174" s="337"/>
    </row>
    <row r="175" ht="15" customHeight="1">
      <c r="B175" s="316"/>
      <c r="C175" s="294" t="s">
        <v>135</v>
      </c>
      <c r="D175" s="294"/>
      <c r="E175" s="294"/>
      <c r="F175" s="315" t="s">
        <v>1869</v>
      </c>
      <c r="G175" s="294"/>
      <c r="H175" s="294" t="s">
        <v>1936</v>
      </c>
      <c r="I175" s="294" t="s">
        <v>1937</v>
      </c>
      <c r="J175" s="294"/>
      <c r="K175" s="337"/>
    </row>
    <row r="176" ht="15" customHeight="1">
      <c r="B176" s="316"/>
      <c r="C176" s="294" t="s">
        <v>57</v>
      </c>
      <c r="D176" s="294"/>
      <c r="E176" s="294"/>
      <c r="F176" s="315" t="s">
        <v>1869</v>
      </c>
      <c r="G176" s="294"/>
      <c r="H176" s="294" t="s">
        <v>1938</v>
      </c>
      <c r="I176" s="294" t="s">
        <v>1939</v>
      </c>
      <c r="J176" s="294">
        <v>1</v>
      </c>
      <c r="K176" s="337"/>
    </row>
    <row r="177" ht="15" customHeight="1">
      <c r="B177" s="316"/>
      <c r="C177" s="294" t="s">
        <v>53</v>
      </c>
      <c r="D177" s="294"/>
      <c r="E177" s="294"/>
      <c r="F177" s="315" t="s">
        <v>1869</v>
      </c>
      <c r="G177" s="294"/>
      <c r="H177" s="294" t="s">
        <v>1940</v>
      </c>
      <c r="I177" s="294" t="s">
        <v>1871</v>
      </c>
      <c r="J177" s="294">
        <v>20</v>
      </c>
      <c r="K177" s="337"/>
    </row>
    <row r="178" ht="15" customHeight="1">
      <c r="B178" s="316"/>
      <c r="C178" s="294" t="s">
        <v>136</v>
      </c>
      <c r="D178" s="294"/>
      <c r="E178" s="294"/>
      <c r="F178" s="315" t="s">
        <v>1869</v>
      </c>
      <c r="G178" s="294"/>
      <c r="H178" s="294" t="s">
        <v>1941</v>
      </c>
      <c r="I178" s="294" t="s">
        <v>1871</v>
      </c>
      <c r="J178" s="294">
        <v>255</v>
      </c>
      <c r="K178" s="337"/>
    </row>
    <row r="179" ht="15" customHeight="1">
      <c r="B179" s="316"/>
      <c r="C179" s="294" t="s">
        <v>137</v>
      </c>
      <c r="D179" s="294"/>
      <c r="E179" s="294"/>
      <c r="F179" s="315" t="s">
        <v>1869</v>
      </c>
      <c r="G179" s="294"/>
      <c r="H179" s="294" t="s">
        <v>1834</v>
      </c>
      <c r="I179" s="294" t="s">
        <v>1871</v>
      </c>
      <c r="J179" s="294">
        <v>10</v>
      </c>
      <c r="K179" s="337"/>
    </row>
    <row r="180" ht="15" customHeight="1">
      <c r="B180" s="316"/>
      <c r="C180" s="294" t="s">
        <v>138</v>
      </c>
      <c r="D180" s="294"/>
      <c r="E180" s="294"/>
      <c r="F180" s="315" t="s">
        <v>1869</v>
      </c>
      <c r="G180" s="294"/>
      <c r="H180" s="294" t="s">
        <v>1942</v>
      </c>
      <c r="I180" s="294" t="s">
        <v>1903</v>
      </c>
      <c r="J180" s="294"/>
      <c r="K180" s="337"/>
    </row>
    <row r="181" ht="15" customHeight="1">
      <c r="B181" s="316"/>
      <c r="C181" s="294" t="s">
        <v>1943</v>
      </c>
      <c r="D181" s="294"/>
      <c r="E181" s="294"/>
      <c r="F181" s="315" t="s">
        <v>1869</v>
      </c>
      <c r="G181" s="294"/>
      <c r="H181" s="294" t="s">
        <v>1944</v>
      </c>
      <c r="I181" s="294" t="s">
        <v>1903</v>
      </c>
      <c r="J181" s="294"/>
      <c r="K181" s="337"/>
    </row>
    <row r="182" ht="15" customHeight="1">
      <c r="B182" s="316"/>
      <c r="C182" s="294" t="s">
        <v>1932</v>
      </c>
      <c r="D182" s="294"/>
      <c r="E182" s="294"/>
      <c r="F182" s="315" t="s">
        <v>1869</v>
      </c>
      <c r="G182" s="294"/>
      <c r="H182" s="294" t="s">
        <v>1945</v>
      </c>
      <c r="I182" s="294" t="s">
        <v>1903</v>
      </c>
      <c r="J182" s="294"/>
      <c r="K182" s="337"/>
    </row>
    <row r="183" ht="15" customHeight="1">
      <c r="B183" s="316"/>
      <c r="C183" s="294" t="s">
        <v>140</v>
      </c>
      <c r="D183" s="294"/>
      <c r="E183" s="294"/>
      <c r="F183" s="315" t="s">
        <v>1875</v>
      </c>
      <c r="G183" s="294"/>
      <c r="H183" s="294" t="s">
        <v>1946</v>
      </c>
      <c r="I183" s="294" t="s">
        <v>1871</v>
      </c>
      <c r="J183" s="294">
        <v>50</v>
      </c>
      <c r="K183" s="337"/>
    </row>
    <row r="184" ht="15" customHeight="1">
      <c r="B184" s="316"/>
      <c r="C184" s="294" t="s">
        <v>1947</v>
      </c>
      <c r="D184" s="294"/>
      <c r="E184" s="294"/>
      <c r="F184" s="315" t="s">
        <v>1875</v>
      </c>
      <c r="G184" s="294"/>
      <c r="H184" s="294" t="s">
        <v>1948</v>
      </c>
      <c r="I184" s="294" t="s">
        <v>1949</v>
      </c>
      <c r="J184" s="294"/>
      <c r="K184" s="337"/>
    </row>
    <row r="185" ht="15" customHeight="1">
      <c r="B185" s="316"/>
      <c r="C185" s="294" t="s">
        <v>1950</v>
      </c>
      <c r="D185" s="294"/>
      <c r="E185" s="294"/>
      <c r="F185" s="315" t="s">
        <v>1875</v>
      </c>
      <c r="G185" s="294"/>
      <c r="H185" s="294" t="s">
        <v>1951</v>
      </c>
      <c r="I185" s="294" t="s">
        <v>1949</v>
      </c>
      <c r="J185" s="294"/>
      <c r="K185" s="337"/>
    </row>
    <row r="186" ht="15" customHeight="1">
      <c r="B186" s="316"/>
      <c r="C186" s="294" t="s">
        <v>1952</v>
      </c>
      <c r="D186" s="294"/>
      <c r="E186" s="294"/>
      <c r="F186" s="315" t="s">
        <v>1875</v>
      </c>
      <c r="G186" s="294"/>
      <c r="H186" s="294" t="s">
        <v>1953</v>
      </c>
      <c r="I186" s="294" t="s">
        <v>1949</v>
      </c>
      <c r="J186" s="294"/>
      <c r="K186" s="337"/>
    </row>
    <row r="187" ht="15" customHeight="1">
      <c r="B187" s="316"/>
      <c r="C187" s="349" t="s">
        <v>1954</v>
      </c>
      <c r="D187" s="294"/>
      <c r="E187" s="294"/>
      <c r="F187" s="315" t="s">
        <v>1875</v>
      </c>
      <c r="G187" s="294"/>
      <c r="H187" s="294" t="s">
        <v>1955</v>
      </c>
      <c r="I187" s="294" t="s">
        <v>1956</v>
      </c>
      <c r="J187" s="350" t="s">
        <v>1957</v>
      </c>
      <c r="K187" s="337"/>
    </row>
    <row r="188" ht="15" customHeight="1">
      <c r="B188" s="316"/>
      <c r="C188" s="300" t="s">
        <v>42</v>
      </c>
      <c r="D188" s="294"/>
      <c r="E188" s="294"/>
      <c r="F188" s="315" t="s">
        <v>1869</v>
      </c>
      <c r="G188" s="294"/>
      <c r="H188" s="290" t="s">
        <v>1958</v>
      </c>
      <c r="I188" s="294" t="s">
        <v>1959</v>
      </c>
      <c r="J188" s="294"/>
      <c r="K188" s="337"/>
    </row>
    <row r="189" ht="15" customHeight="1">
      <c r="B189" s="316"/>
      <c r="C189" s="300" t="s">
        <v>1960</v>
      </c>
      <c r="D189" s="294"/>
      <c r="E189" s="294"/>
      <c r="F189" s="315" t="s">
        <v>1869</v>
      </c>
      <c r="G189" s="294"/>
      <c r="H189" s="294" t="s">
        <v>1961</v>
      </c>
      <c r="I189" s="294" t="s">
        <v>1903</v>
      </c>
      <c r="J189" s="294"/>
      <c r="K189" s="337"/>
    </row>
    <row r="190" ht="15" customHeight="1">
      <c r="B190" s="316"/>
      <c r="C190" s="300" t="s">
        <v>1962</v>
      </c>
      <c r="D190" s="294"/>
      <c r="E190" s="294"/>
      <c r="F190" s="315" t="s">
        <v>1869</v>
      </c>
      <c r="G190" s="294"/>
      <c r="H190" s="294" t="s">
        <v>1963</v>
      </c>
      <c r="I190" s="294" t="s">
        <v>1903</v>
      </c>
      <c r="J190" s="294"/>
      <c r="K190" s="337"/>
    </row>
    <row r="191" ht="15" customHeight="1">
      <c r="B191" s="316"/>
      <c r="C191" s="300" t="s">
        <v>1964</v>
      </c>
      <c r="D191" s="294"/>
      <c r="E191" s="294"/>
      <c r="F191" s="315" t="s">
        <v>1875</v>
      </c>
      <c r="G191" s="294"/>
      <c r="H191" s="294" t="s">
        <v>1965</v>
      </c>
      <c r="I191" s="294" t="s">
        <v>1903</v>
      </c>
      <c r="J191" s="294"/>
      <c r="K191" s="337"/>
    </row>
    <row r="192" ht="15" customHeight="1">
      <c r="B192" s="343"/>
      <c r="C192" s="351"/>
      <c r="D192" s="325"/>
      <c r="E192" s="325"/>
      <c r="F192" s="325"/>
      <c r="G192" s="325"/>
      <c r="H192" s="325"/>
      <c r="I192" s="325"/>
      <c r="J192" s="325"/>
      <c r="K192" s="344"/>
    </row>
    <row r="193" ht="18.75" customHeight="1">
      <c r="B193" s="290"/>
      <c r="C193" s="294"/>
      <c r="D193" s="294"/>
      <c r="E193" s="294"/>
      <c r="F193" s="315"/>
      <c r="G193" s="294"/>
      <c r="H193" s="294"/>
      <c r="I193" s="294"/>
      <c r="J193" s="294"/>
      <c r="K193" s="290"/>
    </row>
    <row r="194" ht="18.75" customHeight="1">
      <c r="B194" s="290"/>
      <c r="C194" s="294"/>
      <c r="D194" s="294"/>
      <c r="E194" s="294"/>
      <c r="F194" s="315"/>
      <c r="G194" s="294"/>
      <c r="H194" s="294"/>
      <c r="I194" s="294"/>
      <c r="J194" s="294"/>
      <c r="K194" s="290"/>
    </row>
    <row r="195" ht="18.75" customHeight="1">
      <c r="B195" s="301"/>
      <c r="C195" s="301"/>
      <c r="D195" s="301"/>
      <c r="E195" s="301"/>
      <c r="F195" s="301"/>
      <c r="G195" s="301"/>
      <c r="H195" s="301"/>
      <c r="I195" s="301"/>
      <c r="J195" s="301"/>
      <c r="K195" s="301"/>
    </row>
    <row r="196" ht="13.5">
      <c r="B196" s="280"/>
      <c r="C196" s="281"/>
      <c r="D196" s="281"/>
      <c r="E196" s="281"/>
      <c r="F196" s="281"/>
      <c r="G196" s="281"/>
      <c r="H196" s="281"/>
      <c r="I196" s="281"/>
      <c r="J196" s="281"/>
      <c r="K196" s="282"/>
    </row>
    <row r="197" ht="21">
      <c r="B197" s="283"/>
      <c r="C197" s="284" t="s">
        <v>1966</v>
      </c>
      <c r="D197" s="284"/>
      <c r="E197" s="284"/>
      <c r="F197" s="284"/>
      <c r="G197" s="284"/>
      <c r="H197" s="284"/>
      <c r="I197" s="284"/>
      <c r="J197" s="284"/>
      <c r="K197" s="285"/>
    </row>
    <row r="198" ht="25.5" customHeight="1">
      <c r="B198" s="283"/>
      <c r="C198" s="352" t="s">
        <v>1967</v>
      </c>
      <c r="D198" s="352"/>
      <c r="E198" s="352"/>
      <c r="F198" s="352" t="s">
        <v>1968</v>
      </c>
      <c r="G198" s="353"/>
      <c r="H198" s="352" t="s">
        <v>1969</v>
      </c>
      <c r="I198" s="352"/>
      <c r="J198" s="352"/>
      <c r="K198" s="285"/>
    </row>
    <row r="199" ht="5.25" customHeight="1">
      <c r="B199" s="316"/>
      <c r="C199" s="313"/>
      <c r="D199" s="313"/>
      <c r="E199" s="313"/>
      <c r="F199" s="313"/>
      <c r="G199" s="294"/>
      <c r="H199" s="313"/>
      <c r="I199" s="313"/>
      <c r="J199" s="313"/>
      <c r="K199" s="337"/>
    </row>
    <row r="200" ht="15" customHeight="1">
      <c r="B200" s="316"/>
      <c r="C200" s="294" t="s">
        <v>1959</v>
      </c>
      <c r="D200" s="294"/>
      <c r="E200" s="294"/>
      <c r="F200" s="315" t="s">
        <v>43</v>
      </c>
      <c r="G200" s="294"/>
      <c r="H200" s="294" t="s">
        <v>1970</v>
      </c>
      <c r="I200" s="294"/>
      <c r="J200" s="294"/>
      <c r="K200" s="337"/>
    </row>
    <row r="201" ht="15" customHeight="1">
      <c r="B201" s="316"/>
      <c r="C201" s="322"/>
      <c r="D201" s="294"/>
      <c r="E201" s="294"/>
      <c r="F201" s="315" t="s">
        <v>44</v>
      </c>
      <c r="G201" s="294"/>
      <c r="H201" s="294" t="s">
        <v>1971</v>
      </c>
      <c r="I201" s="294"/>
      <c r="J201" s="294"/>
      <c r="K201" s="337"/>
    </row>
    <row r="202" ht="15" customHeight="1">
      <c r="B202" s="316"/>
      <c r="C202" s="322"/>
      <c r="D202" s="294"/>
      <c r="E202" s="294"/>
      <c r="F202" s="315" t="s">
        <v>47</v>
      </c>
      <c r="G202" s="294"/>
      <c r="H202" s="294" t="s">
        <v>1972</v>
      </c>
      <c r="I202" s="294"/>
      <c r="J202" s="294"/>
      <c r="K202" s="337"/>
    </row>
    <row r="203" ht="15" customHeight="1">
      <c r="B203" s="316"/>
      <c r="C203" s="294"/>
      <c r="D203" s="294"/>
      <c r="E203" s="294"/>
      <c r="F203" s="315" t="s">
        <v>45</v>
      </c>
      <c r="G203" s="294"/>
      <c r="H203" s="294" t="s">
        <v>1973</v>
      </c>
      <c r="I203" s="294"/>
      <c r="J203" s="294"/>
      <c r="K203" s="337"/>
    </row>
    <row r="204" ht="15" customHeight="1">
      <c r="B204" s="316"/>
      <c r="C204" s="294"/>
      <c r="D204" s="294"/>
      <c r="E204" s="294"/>
      <c r="F204" s="315" t="s">
        <v>46</v>
      </c>
      <c r="G204" s="294"/>
      <c r="H204" s="294" t="s">
        <v>1974</v>
      </c>
      <c r="I204" s="294"/>
      <c r="J204" s="294"/>
      <c r="K204" s="337"/>
    </row>
    <row r="205" ht="15" customHeight="1">
      <c r="B205" s="316"/>
      <c r="C205" s="294"/>
      <c r="D205" s="294"/>
      <c r="E205" s="294"/>
      <c r="F205" s="315"/>
      <c r="G205" s="294"/>
      <c r="H205" s="294"/>
      <c r="I205" s="294"/>
      <c r="J205" s="294"/>
      <c r="K205" s="337"/>
    </row>
    <row r="206" ht="15" customHeight="1">
      <c r="B206" s="316"/>
      <c r="C206" s="294" t="s">
        <v>1915</v>
      </c>
      <c r="D206" s="294"/>
      <c r="E206" s="294"/>
      <c r="F206" s="315" t="s">
        <v>79</v>
      </c>
      <c r="G206" s="294"/>
      <c r="H206" s="294" t="s">
        <v>1975</v>
      </c>
      <c r="I206" s="294"/>
      <c r="J206" s="294"/>
      <c r="K206" s="337"/>
    </row>
    <row r="207" ht="15" customHeight="1">
      <c r="B207" s="316"/>
      <c r="C207" s="322"/>
      <c r="D207" s="294"/>
      <c r="E207" s="294"/>
      <c r="F207" s="315" t="s">
        <v>1814</v>
      </c>
      <c r="G207" s="294"/>
      <c r="H207" s="294" t="s">
        <v>1815</v>
      </c>
      <c r="I207" s="294"/>
      <c r="J207" s="294"/>
      <c r="K207" s="337"/>
    </row>
    <row r="208" ht="15" customHeight="1">
      <c r="B208" s="316"/>
      <c r="C208" s="294"/>
      <c r="D208" s="294"/>
      <c r="E208" s="294"/>
      <c r="F208" s="315" t="s">
        <v>1812</v>
      </c>
      <c r="G208" s="294"/>
      <c r="H208" s="294" t="s">
        <v>1976</v>
      </c>
      <c r="I208" s="294"/>
      <c r="J208" s="294"/>
      <c r="K208" s="337"/>
    </row>
    <row r="209" ht="15" customHeight="1">
      <c r="B209" s="354"/>
      <c r="C209" s="322"/>
      <c r="D209" s="322"/>
      <c r="E209" s="322"/>
      <c r="F209" s="315" t="s">
        <v>1816</v>
      </c>
      <c r="G209" s="300"/>
      <c r="H209" s="341" t="s">
        <v>1817</v>
      </c>
      <c r="I209" s="341"/>
      <c r="J209" s="341"/>
      <c r="K209" s="355"/>
    </row>
    <row r="210" ht="15" customHeight="1">
      <c r="B210" s="354"/>
      <c r="C210" s="322"/>
      <c r="D210" s="322"/>
      <c r="E210" s="322"/>
      <c r="F210" s="315" t="s">
        <v>1785</v>
      </c>
      <c r="G210" s="300"/>
      <c r="H210" s="341" t="s">
        <v>96</v>
      </c>
      <c r="I210" s="341"/>
      <c r="J210" s="341"/>
      <c r="K210" s="355"/>
    </row>
    <row r="211" ht="15" customHeight="1">
      <c r="B211" s="354"/>
      <c r="C211" s="322"/>
      <c r="D211" s="322"/>
      <c r="E211" s="322"/>
      <c r="F211" s="356"/>
      <c r="G211" s="300"/>
      <c r="H211" s="357"/>
      <c r="I211" s="357"/>
      <c r="J211" s="357"/>
      <c r="K211" s="355"/>
    </row>
    <row r="212" ht="15" customHeight="1">
      <c r="B212" s="354"/>
      <c r="C212" s="294" t="s">
        <v>1939</v>
      </c>
      <c r="D212" s="322"/>
      <c r="E212" s="322"/>
      <c r="F212" s="315">
        <v>1</v>
      </c>
      <c r="G212" s="300"/>
      <c r="H212" s="341" t="s">
        <v>1977</v>
      </c>
      <c r="I212" s="341"/>
      <c r="J212" s="341"/>
      <c r="K212" s="355"/>
    </row>
    <row r="213" ht="15" customHeight="1">
      <c r="B213" s="354"/>
      <c r="C213" s="322"/>
      <c r="D213" s="322"/>
      <c r="E213" s="322"/>
      <c r="F213" s="315">
        <v>2</v>
      </c>
      <c r="G213" s="300"/>
      <c r="H213" s="341" t="s">
        <v>1978</v>
      </c>
      <c r="I213" s="341"/>
      <c r="J213" s="341"/>
      <c r="K213" s="355"/>
    </row>
    <row r="214" ht="15" customHeight="1">
      <c r="B214" s="354"/>
      <c r="C214" s="322"/>
      <c r="D214" s="322"/>
      <c r="E214" s="322"/>
      <c r="F214" s="315">
        <v>3</v>
      </c>
      <c r="G214" s="300"/>
      <c r="H214" s="341" t="s">
        <v>1979</v>
      </c>
      <c r="I214" s="341"/>
      <c r="J214" s="341"/>
      <c r="K214" s="355"/>
    </row>
    <row r="215" ht="15" customHeight="1">
      <c r="B215" s="354"/>
      <c r="C215" s="322"/>
      <c r="D215" s="322"/>
      <c r="E215" s="322"/>
      <c r="F215" s="315">
        <v>4</v>
      </c>
      <c r="G215" s="300"/>
      <c r="H215" s="341" t="s">
        <v>1980</v>
      </c>
      <c r="I215" s="341"/>
      <c r="J215" s="341"/>
      <c r="K215" s="355"/>
    </row>
    <row r="216" ht="12.75" customHeight="1">
      <c r="B216" s="358"/>
      <c r="C216" s="359"/>
      <c r="D216" s="359"/>
      <c r="E216" s="359"/>
      <c r="F216" s="359"/>
      <c r="G216" s="359"/>
      <c r="H216" s="359"/>
      <c r="I216" s="359"/>
      <c r="J216" s="359"/>
      <c r="K216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DESKTOP-25MFG0R\Radek</dc:creator>
  <cp:lastModifiedBy>DESKTOP-25MFG0R\Radek</cp:lastModifiedBy>
  <dcterms:created xsi:type="dcterms:W3CDTF">2019-05-14T17:28:14Z</dcterms:created>
  <dcterms:modified xsi:type="dcterms:W3CDTF">2019-05-14T17:28:22Z</dcterms:modified>
</cp:coreProperties>
</file>