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18_094_0100 - Stavební část" sheetId="2" r:id="rId2"/>
    <sheet name="18_094_0200 - ZTI" sheetId="3" r:id="rId3"/>
    <sheet name="18_094_0300 - ÚT" sheetId="4" r:id="rId4"/>
    <sheet name="18_094_0400 - Elektroinst..." sheetId="5" r:id="rId5"/>
    <sheet name="18_094_0510 - ELEKTRICKÁ ..." sheetId="6" r:id="rId6"/>
    <sheet name="18_094_0520 - TELEFONNÍ R..." sheetId="7" r:id="rId7"/>
    <sheet name="18_094_0530 - OBECNÍ ROZHLAS" sheetId="8" r:id="rId8"/>
    <sheet name="18_094_0540 - KAMEROVÝ SY..." sheetId="9" r:id="rId9"/>
    <sheet name="18_094_0550 - SPOLEČNÉ NÁ..." sheetId="10" r:id="rId10"/>
    <sheet name="18_094_0600 - Ostatní nák..." sheetId="11" r:id="rId11"/>
    <sheet name="Pokyny pro vyplnění" sheetId="12" r:id="rId12"/>
  </sheets>
  <definedNames>
    <definedName name="_xlnm.Print_Area" localSheetId="0">'Rekapitulace stavby'!$D$4:$AO$33,'Rekapitulace stavby'!$C$39:$AQ$63</definedName>
    <definedName name="_xlnm.Print_Titles" localSheetId="0">'Rekapitulace stavby'!$49:$49</definedName>
    <definedName name="_xlnm._FilterDatabase" localSheetId="1" hidden="1">'18_094_0100 - Stavební část'!$C$93:$K$534</definedName>
    <definedName name="_xlnm.Print_Area" localSheetId="1">'18_094_0100 - Stavební část'!$C$4:$J$36,'18_094_0100 - Stavební část'!$C$42:$J$75,'18_094_0100 - Stavební část'!$C$81:$K$534</definedName>
    <definedName name="_xlnm.Print_Titles" localSheetId="1">'18_094_0100 - Stavební část'!$93:$93</definedName>
    <definedName name="_xlnm._FilterDatabase" localSheetId="2" hidden="1">'18_094_0200 - ZTI'!$C$80:$K$172</definedName>
    <definedName name="_xlnm.Print_Area" localSheetId="2">'18_094_0200 - ZTI'!$C$4:$J$36,'18_094_0200 - ZTI'!$C$42:$J$62,'18_094_0200 - ZTI'!$C$68:$K$172</definedName>
    <definedName name="_xlnm.Print_Titles" localSheetId="2">'18_094_0200 - ZTI'!$80:$80</definedName>
    <definedName name="_xlnm._FilterDatabase" localSheetId="3" hidden="1">'18_094_0300 - ÚT'!$C$80:$K$113</definedName>
    <definedName name="_xlnm.Print_Area" localSheetId="3">'18_094_0300 - ÚT'!$C$4:$J$36,'18_094_0300 - ÚT'!$C$42:$J$62,'18_094_0300 - ÚT'!$C$68:$K$113</definedName>
    <definedName name="_xlnm.Print_Titles" localSheetId="3">'18_094_0300 - ÚT'!$80:$80</definedName>
    <definedName name="_xlnm._FilterDatabase" localSheetId="4" hidden="1">'18_094_0400 - Elektroinst...'!$C$80:$K$272</definedName>
    <definedName name="_xlnm.Print_Area" localSheetId="4">'18_094_0400 - Elektroinst...'!$C$4:$J$36,'18_094_0400 - Elektroinst...'!$C$42:$J$62,'18_094_0400 - Elektroinst...'!$C$68:$K$272</definedName>
    <definedName name="_xlnm.Print_Titles" localSheetId="4">'18_094_0400 - Elektroinst...'!$80:$80</definedName>
    <definedName name="_xlnm._FilterDatabase" localSheetId="5" hidden="1">'18_094_0510 - ELEKTRICKÁ ...'!$C$86:$K$115</definedName>
    <definedName name="_xlnm.Print_Area" localSheetId="5">'18_094_0510 - ELEKTRICKÁ ...'!$C$4:$J$38,'18_094_0510 - ELEKTRICKÁ ...'!$C$44:$J$66,'18_094_0510 - ELEKTRICKÁ ...'!$C$72:$K$115</definedName>
    <definedName name="_xlnm.Print_Titles" localSheetId="5">'18_094_0510 - ELEKTRICKÁ ...'!$86:$86</definedName>
    <definedName name="_xlnm._FilterDatabase" localSheetId="6" hidden="1">'18_094_0520 - TELEFONNÍ R...'!$C$87:$K$130</definedName>
    <definedName name="_xlnm.Print_Area" localSheetId="6">'18_094_0520 - TELEFONNÍ R...'!$C$4:$J$38,'18_094_0520 - TELEFONNÍ R...'!$C$44:$J$67,'18_094_0520 - TELEFONNÍ R...'!$C$73:$K$130</definedName>
    <definedName name="_xlnm.Print_Titles" localSheetId="6">'18_094_0520 - TELEFONNÍ R...'!$87:$87</definedName>
    <definedName name="_xlnm._FilterDatabase" localSheetId="7" hidden="1">'18_094_0530 - OBECNÍ ROZHLAS'!$C$85:$K$103</definedName>
    <definedName name="_xlnm.Print_Area" localSheetId="7">'18_094_0530 - OBECNÍ ROZHLAS'!$C$4:$J$38,'18_094_0530 - OBECNÍ ROZHLAS'!$C$44:$J$65,'18_094_0530 - OBECNÍ ROZHLAS'!$C$71:$K$103</definedName>
    <definedName name="_xlnm.Print_Titles" localSheetId="7">'18_094_0530 - OBECNÍ ROZHLAS'!$85:$85</definedName>
    <definedName name="_xlnm._FilterDatabase" localSheetId="8" hidden="1">'18_094_0540 - KAMEROVÝ SY...'!$C$85:$K$109</definedName>
    <definedName name="_xlnm.Print_Area" localSheetId="8">'18_094_0540 - KAMEROVÝ SY...'!$C$4:$J$38,'18_094_0540 - KAMEROVÝ SY...'!$C$44:$J$65,'18_094_0540 - KAMEROVÝ SY...'!$C$71:$K$109</definedName>
    <definedName name="_xlnm.Print_Titles" localSheetId="8">'18_094_0540 - KAMEROVÝ SY...'!$85:$85</definedName>
    <definedName name="_xlnm._FilterDatabase" localSheetId="9" hidden="1">'18_094_0550 - SPOLEČNÉ NÁ...'!$C$83:$K$94</definedName>
    <definedName name="_xlnm.Print_Area" localSheetId="9">'18_094_0550 - SPOLEČNÉ NÁ...'!$C$4:$J$38,'18_094_0550 - SPOLEČNÉ NÁ...'!$C$44:$J$63,'18_094_0550 - SPOLEČNÉ NÁ...'!$C$69:$K$94</definedName>
    <definedName name="_xlnm.Print_Titles" localSheetId="9">'18_094_0550 - SPOLEČNÉ NÁ...'!$83:$83</definedName>
    <definedName name="_xlnm._FilterDatabase" localSheetId="10" hidden="1">'18_094_0600 - Ostatní nák...'!$C$76:$K$82</definedName>
    <definedName name="_xlnm.Print_Area" localSheetId="10">'18_094_0600 - Ostatní nák...'!$C$4:$J$36,'18_094_0600 - Ostatní nák...'!$C$42:$J$58,'18_094_0600 - Ostatní nák...'!$C$64:$K$82</definedName>
    <definedName name="_xlnm.Print_Titles" localSheetId="10">'18_094_0600 - Ostatní nák...'!$76:$76</definedName>
    <definedName name="_xlnm.Print_Area" localSheetId="11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62"/>
  <c r="AX62"/>
  <c i="11" r="BI82"/>
  <c r="BH82"/>
  <c r="BG82"/>
  <c r="BF82"/>
  <c r="T82"/>
  <c r="R82"/>
  <c r="P82"/>
  <c r="BK82"/>
  <c r="J82"/>
  <c r="BE82"/>
  <c r="BI81"/>
  <c r="BH81"/>
  <c r="BG81"/>
  <c r="BF81"/>
  <c r="T81"/>
  <c r="R81"/>
  <c r="P81"/>
  <c r="BK81"/>
  <c r="J81"/>
  <c r="BE81"/>
  <c r="BI80"/>
  <c r="BH80"/>
  <c r="BG80"/>
  <c r="BF80"/>
  <c r="T80"/>
  <c r="R80"/>
  <c r="P80"/>
  <c r="BK80"/>
  <c r="J80"/>
  <c r="BE80"/>
  <c r="BI79"/>
  <c r="F34"/>
  <c i="1" r="BD62"/>
  <c i="11" r="BH79"/>
  <c r="F33"/>
  <c i="1" r="BC62"/>
  <c i="11" r="BG79"/>
  <c r="F32"/>
  <c i="1" r="BB62"/>
  <c i="11" r="BF79"/>
  <c r="J31"/>
  <c i="1" r="AW62"/>
  <c i="11" r="F31"/>
  <c i="1" r="BA62"/>
  <c i="11" r="T79"/>
  <c r="T78"/>
  <c r="T77"/>
  <c r="R79"/>
  <c r="R78"/>
  <c r="R77"/>
  <c r="P79"/>
  <c r="P78"/>
  <c r="P77"/>
  <c i="1" r="AU62"/>
  <c i="11" r="BK79"/>
  <c r="BK78"/>
  <c r="J78"/>
  <c r="BK77"/>
  <c r="J77"/>
  <c r="J56"/>
  <c r="J27"/>
  <c i="1" r="AG62"/>
  <c i="11" r="J79"/>
  <c r="BE79"/>
  <c r="J30"/>
  <c i="1" r="AV62"/>
  <c i="11" r="F30"/>
  <c i="1" r="AZ62"/>
  <c i="11" r="J57"/>
  <c r="J73"/>
  <c r="F73"/>
  <c r="F71"/>
  <c r="E69"/>
  <c r="J51"/>
  <c r="F51"/>
  <c r="F49"/>
  <c r="E47"/>
  <c r="J36"/>
  <c r="J18"/>
  <c r="E18"/>
  <c r="F74"/>
  <c r="F52"/>
  <c r="J17"/>
  <c r="J12"/>
  <c r="J71"/>
  <c r="J49"/>
  <c r="E7"/>
  <c r="E67"/>
  <c r="E45"/>
  <c i="1" r="AY61"/>
  <c r="AX61"/>
  <c i="10"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T90"/>
  <c r="R91"/>
  <c r="R90"/>
  <c r="P91"/>
  <c r="P90"/>
  <c r="BK91"/>
  <c r="BK90"/>
  <c r="J90"/>
  <c r="J91"/>
  <c r="BE91"/>
  <c r="J62"/>
  <c r="BI89"/>
  <c r="BH89"/>
  <c r="BG89"/>
  <c r="BF89"/>
  <c r="T89"/>
  <c r="R89"/>
  <c r="P89"/>
  <c r="BK89"/>
  <c r="J89"/>
  <c r="BE89"/>
  <c r="BI88"/>
  <c r="BH88"/>
  <c r="BG88"/>
  <c r="BF88"/>
  <c r="T88"/>
  <c r="R88"/>
  <c r="P88"/>
  <c r="BK88"/>
  <c r="J88"/>
  <c r="BE88"/>
  <c r="BI87"/>
  <c r="BH87"/>
  <c r="BG87"/>
  <c r="BF87"/>
  <c r="T87"/>
  <c r="R87"/>
  <c r="P87"/>
  <c r="BK87"/>
  <c r="J87"/>
  <c r="BE87"/>
  <c r="BI86"/>
  <c r="F36"/>
  <c i="1" r="BD61"/>
  <c i="10" r="BH86"/>
  <c r="F35"/>
  <c i="1" r="BC61"/>
  <c i="10" r="BG86"/>
  <c r="F34"/>
  <c i="1" r="BB61"/>
  <c i="10" r="BF86"/>
  <c r="J33"/>
  <c i="1" r="AW61"/>
  <c i="10" r="F33"/>
  <c i="1" r="BA61"/>
  <c i="10" r="T86"/>
  <c r="T85"/>
  <c r="T84"/>
  <c r="R86"/>
  <c r="R85"/>
  <c r="R84"/>
  <c r="P86"/>
  <c r="P85"/>
  <c r="P84"/>
  <c i="1" r="AU61"/>
  <c i="10" r="BK86"/>
  <c r="BK85"/>
  <c r="J85"/>
  <c r="BK84"/>
  <c r="J84"/>
  <c r="J60"/>
  <c r="J29"/>
  <c i="1" r="AG61"/>
  <c i="10" r="J86"/>
  <c r="BE86"/>
  <c r="J32"/>
  <c i="1" r="AV61"/>
  <c i="10" r="F32"/>
  <c i="1" r="AZ61"/>
  <c i="10" r="J61"/>
  <c r="F78"/>
  <c r="E76"/>
  <c r="F53"/>
  <c r="E51"/>
  <c r="J38"/>
  <c r="J23"/>
  <c r="E23"/>
  <c r="J80"/>
  <c r="J55"/>
  <c r="J22"/>
  <c r="J20"/>
  <c r="E20"/>
  <c r="F81"/>
  <c r="F56"/>
  <c r="J19"/>
  <c r="J17"/>
  <c r="E17"/>
  <c r="F80"/>
  <c r="F55"/>
  <c r="J16"/>
  <c r="J14"/>
  <c r="J78"/>
  <c r="J53"/>
  <c r="E7"/>
  <c r="E72"/>
  <c r="E47"/>
  <c i="1" r="AY60"/>
  <c r="AX60"/>
  <c i="9"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T101"/>
  <c r="R102"/>
  <c r="R101"/>
  <c r="P102"/>
  <c r="P101"/>
  <c r="BK102"/>
  <c r="BK101"/>
  <c r="J101"/>
  <c r="J102"/>
  <c r="BE102"/>
  <c r="J64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T94"/>
  <c r="R95"/>
  <c r="R94"/>
  <c r="P95"/>
  <c r="P94"/>
  <c r="BK95"/>
  <c r="BK94"/>
  <c r="J94"/>
  <c r="J95"/>
  <c r="BE95"/>
  <c r="J63"/>
  <c r="BI93"/>
  <c r="BH93"/>
  <c r="BG93"/>
  <c r="BF93"/>
  <c r="T93"/>
  <c r="T92"/>
  <c r="R93"/>
  <c r="R92"/>
  <c r="P93"/>
  <c r="P92"/>
  <c r="BK93"/>
  <c r="BK92"/>
  <c r="J92"/>
  <c r="J93"/>
  <c r="BE93"/>
  <c r="J62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BH89"/>
  <c r="BG89"/>
  <c r="BF89"/>
  <c r="T89"/>
  <c r="R89"/>
  <c r="P89"/>
  <c r="BK89"/>
  <c r="J89"/>
  <c r="BE89"/>
  <c r="BI88"/>
  <c r="F36"/>
  <c i="1" r="BD60"/>
  <c i="9" r="BH88"/>
  <c r="F35"/>
  <c i="1" r="BC60"/>
  <c i="9" r="BG88"/>
  <c r="F34"/>
  <c i="1" r="BB60"/>
  <c i="9" r="BF88"/>
  <c r="J33"/>
  <c i="1" r="AW60"/>
  <c i="9" r="F33"/>
  <c i="1" r="BA60"/>
  <c i="9" r="T88"/>
  <c r="T87"/>
  <c r="T86"/>
  <c r="R88"/>
  <c r="R87"/>
  <c r="R86"/>
  <c r="P88"/>
  <c r="P87"/>
  <c r="P86"/>
  <c i="1" r="AU60"/>
  <c i="9" r="BK88"/>
  <c r="BK87"/>
  <c r="J87"/>
  <c r="BK86"/>
  <c r="J86"/>
  <c r="J60"/>
  <c r="J29"/>
  <c i="1" r="AG60"/>
  <c i="9" r="J88"/>
  <c r="BE88"/>
  <c r="J32"/>
  <c i="1" r="AV60"/>
  <c i="9" r="F32"/>
  <c i="1" r="AZ60"/>
  <c i="9" r="J61"/>
  <c r="F80"/>
  <c r="E78"/>
  <c r="F53"/>
  <c r="E51"/>
  <c r="J38"/>
  <c r="J23"/>
  <c r="E23"/>
  <c r="J82"/>
  <c r="J55"/>
  <c r="J22"/>
  <c r="J20"/>
  <c r="E20"/>
  <c r="F83"/>
  <c r="F56"/>
  <c r="J19"/>
  <c r="J17"/>
  <c r="E17"/>
  <c r="F82"/>
  <c r="F55"/>
  <c r="J16"/>
  <c r="J14"/>
  <c r="J80"/>
  <c r="J53"/>
  <c r="E7"/>
  <c r="E74"/>
  <c r="E47"/>
  <c i="1" r="AY59"/>
  <c r="AX59"/>
  <c i="8"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T97"/>
  <c r="R98"/>
  <c r="R97"/>
  <c r="P98"/>
  <c r="P97"/>
  <c r="BK98"/>
  <c r="BK97"/>
  <c r="J97"/>
  <c r="J98"/>
  <c r="BE98"/>
  <c r="J64"/>
  <c r="BI96"/>
  <c r="BH96"/>
  <c r="BG96"/>
  <c r="BF96"/>
  <c r="T96"/>
  <c r="R96"/>
  <c r="P96"/>
  <c r="BK96"/>
  <c r="J96"/>
  <c r="BE96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T91"/>
  <c r="R92"/>
  <c r="R91"/>
  <c r="P92"/>
  <c r="P91"/>
  <c r="BK92"/>
  <c r="BK91"/>
  <c r="J91"/>
  <c r="J92"/>
  <c r="BE92"/>
  <c r="J63"/>
  <c r="BI90"/>
  <c r="BH90"/>
  <c r="BG90"/>
  <c r="BF90"/>
  <c r="T90"/>
  <c r="T89"/>
  <c r="R90"/>
  <c r="R89"/>
  <c r="P90"/>
  <c r="P89"/>
  <c r="BK90"/>
  <c r="BK89"/>
  <c r="J89"/>
  <c r="J90"/>
  <c r="BE90"/>
  <c r="J62"/>
  <c r="BI88"/>
  <c r="F36"/>
  <c i="1" r="BD59"/>
  <c i="8" r="BH88"/>
  <c r="F35"/>
  <c i="1" r="BC59"/>
  <c i="8" r="BG88"/>
  <c r="F34"/>
  <c i="1" r="BB59"/>
  <c i="8" r="BF88"/>
  <c r="J33"/>
  <c i="1" r="AW59"/>
  <c i="8" r="F33"/>
  <c i="1" r="BA59"/>
  <c i="8" r="T88"/>
  <c r="T87"/>
  <c r="T86"/>
  <c r="R88"/>
  <c r="R87"/>
  <c r="R86"/>
  <c r="P88"/>
  <c r="P87"/>
  <c r="P86"/>
  <c i="1" r="AU59"/>
  <c i="8" r="BK88"/>
  <c r="BK87"/>
  <c r="J87"/>
  <c r="BK86"/>
  <c r="J86"/>
  <c r="J60"/>
  <c r="J29"/>
  <c i="1" r="AG59"/>
  <c i="8" r="J88"/>
  <c r="BE88"/>
  <c r="J32"/>
  <c i="1" r="AV59"/>
  <c i="8" r="F32"/>
  <c i="1" r="AZ59"/>
  <c i="8" r="J61"/>
  <c r="F80"/>
  <c r="E78"/>
  <c r="F53"/>
  <c r="E51"/>
  <c r="J38"/>
  <c r="J23"/>
  <c r="E23"/>
  <c r="J82"/>
  <c r="J55"/>
  <c r="J22"/>
  <c r="J20"/>
  <c r="E20"/>
  <c r="F83"/>
  <c r="F56"/>
  <c r="J19"/>
  <c r="J17"/>
  <c r="E17"/>
  <c r="F82"/>
  <c r="F55"/>
  <c r="J16"/>
  <c r="J14"/>
  <c r="J80"/>
  <c r="J53"/>
  <c r="E7"/>
  <c r="E74"/>
  <c r="E47"/>
  <c i="1" r="AY58"/>
  <c r="AX58"/>
  <c i="7"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T119"/>
  <c r="R120"/>
  <c r="R119"/>
  <c r="P120"/>
  <c r="P119"/>
  <c r="BK120"/>
  <c r="BK119"/>
  <c r="J119"/>
  <c r="J120"/>
  <c r="BE120"/>
  <c r="J66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T110"/>
  <c r="R111"/>
  <c r="R110"/>
  <c r="P111"/>
  <c r="P110"/>
  <c r="BK111"/>
  <c r="BK110"/>
  <c r="J110"/>
  <c r="J111"/>
  <c r="BE111"/>
  <c r="J65"/>
  <c r="BI109"/>
  <c r="BH109"/>
  <c r="BG109"/>
  <c r="BF109"/>
  <c r="T109"/>
  <c r="R109"/>
  <c r="P109"/>
  <c r="BK109"/>
  <c r="J109"/>
  <c r="BE109"/>
  <c r="BI108"/>
  <c r="BH108"/>
  <c r="BG108"/>
  <c r="BF108"/>
  <c r="T108"/>
  <c r="T107"/>
  <c r="R108"/>
  <c r="R107"/>
  <c r="P108"/>
  <c r="P107"/>
  <c r="BK108"/>
  <c r="BK107"/>
  <c r="J107"/>
  <c r="J108"/>
  <c r="BE108"/>
  <c r="J64"/>
  <c r="BI106"/>
  <c r="BH106"/>
  <c r="BG106"/>
  <c r="BF106"/>
  <c r="T106"/>
  <c r="R106"/>
  <c r="P106"/>
  <c r="BK106"/>
  <c r="J106"/>
  <c r="BE106"/>
  <c r="BI105"/>
  <c r="BH105"/>
  <c r="BG105"/>
  <c r="BF105"/>
  <c r="T105"/>
  <c r="T104"/>
  <c r="R105"/>
  <c r="R104"/>
  <c r="P105"/>
  <c r="P104"/>
  <c r="BK105"/>
  <c r="BK104"/>
  <c r="J104"/>
  <c r="J105"/>
  <c r="BE105"/>
  <c r="J63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T100"/>
  <c r="R101"/>
  <c r="R100"/>
  <c r="P101"/>
  <c r="P100"/>
  <c r="BK101"/>
  <c r="BK100"/>
  <c r="J100"/>
  <c r="J101"/>
  <c r="BE101"/>
  <c r="J62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R91"/>
  <c r="P91"/>
  <c r="BK91"/>
  <c r="J91"/>
  <c r="BE91"/>
  <c r="BI90"/>
  <c r="F36"/>
  <c i="1" r="BD58"/>
  <c i="7" r="BH90"/>
  <c r="F35"/>
  <c i="1" r="BC58"/>
  <c i="7" r="BG90"/>
  <c r="F34"/>
  <c i="1" r="BB58"/>
  <c i="7" r="BF90"/>
  <c r="J33"/>
  <c i="1" r="AW58"/>
  <c i="7" r="F33"/>
  <c i="1" r="BA58"/>
  <c i="7" r="T90"/>
  <c r="T89"/>
  <c r="T88"/>
  <c r="R90"/>
  <c r="R89"/>
  <c r="R88"/>
  <c r="P90"/>
  <c r="P89"/>
  <c r="P88"/>
  <c i="1" r="AU58"/>
  <c i="7" r="BK90"/>
  <c r="BK89"/>
  <c r="J89"/>
  <c r="BK88"/>
  <c r="J88"/>
  <c r="J60"/>
  <c r="J29"/>
  <c i="1" r="AG58"/>
  <c i="7" r="J90"/>
  <c r="BE90"/>
  <c r="J32"/>
  <c i="1" r="AV58"/>
  <c i="7" r="F32"/>
  <c i="1" r="AZ58"/>
  <c i="7" r="J61"/>
  <c r="F82"/>
  <c r="E80"/>
  <c r="F53"/>
  <c r="E51"/>
  <c r="J38"/>
  <c r="J23"/>
  <c r="E23"/>
  <c r="J84"/>
  <c r="J55"/>
  <c r="J22"/>
  <c r="J20"/>
  <c r="E20"/>
  <c r="F85"/>
  <c r="F56"/>
  <c r="J19"/>
  <c r="J17"/>
  <c r="E17"/>
  <c r="F84"/>
  <c r="F55"/>
  <c r="J16"/>
  <c r="J14"/>
  <c r="J82"/>
  <c r="J53"/>
  <c r="E7"/>
  <c r="E76"/>
  <c r="E47"/>
  <c i="1" r="AY57"/>
  <c r="AX57"/>
  <c i="6"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T108"/>
  <c r="R109"/>
  <c r="R108"/>
  <c r="P109"/>
  <c r="P108"/>
  <c r="BK109"/>
  <c r="BK108"/>
  <c r="J108"/>
  <c r="J109"/>
  <c r="BE109"/>
  <c r="J65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T101"/>
  <c r="R102"/>
  <c r="R101"/>
  <c r="P102"/>
  <c r="P101"/>
  <c r="BK102"/>
  <c r="BK101"/>
  <c r="J101"/>
  <c r="J102"/>
  <c r="BE102"/>
  <c r="J64"/>
  <c r="BI100"/>
  <c r="BH100"/>
  <c r="BG100"/>
  <c r="BF100"/>
  <c r="T100"/>
  <c r="R100"/>
  <c r="P100"/>
  <c r="BK100"/>
  <c r="J100"/>
  <c r="BE100"/>
  <c r="BI99"/>
  <c r="BH99"/>
  <c r="BG99"/>
  <c r="BF99"/>
  <c r="T99"/>
  <c r="T98"/>
  <c r="R99"/>
  <c r="R98"/>
  <c r="P99"/>
  <c r="P98"/>
  <c r="BK99"/>
  <c r="BK98"/>
  <c r="J98"/>
  <c r="J99"/>
  <c r="BE99"/>
  <c r="J63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R95"/>
  <c r="P95"/>
  <c r="BK95"/>
  <c r="J95"/>
  <c r="BE95"/>
  <c r="BI94"/>
  <c r="BH94"/>
  <c r="BG94"/>
  <c r="BF94"/>
  <c r="T94"/>
  <c r="T93"/>
  <c r="R94"/>
  <c r="R93"/>
  <c r="P94"/>
  <c r="P93"/>
  <c r="BK94"/>
  <c r="BK93"/>
  <c r="J93"/>
  <c r="J94"/>
  <c r="BE94"/>
  <c r="J62"/>
  <c r="BI92"/>
  <c r="BH92"/>
  <c r="BG92"/>
  <c r="BF92"/>
  <c r="T92"/>
  <c r="R92"/>
  <c r="P92"/>
  <c r="BK92"/>
  <c r="J92"/>
  <c r="BE92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F36"/>
  <c i="1" r="BD57"/>
  <c i="6" r="BH89"/>
  <c r="F35"/>
  <c i="1" r="BC57"/>
  <c i="6" r="BG89"/>
  <c r="F34"/>
  <c i="1" r="BB57"/>
  <c i="6" r="BF89"/>
  <c r="J33"/>
  <c i="1" r="AW57"/>
  <c i="6" r="F33"/>
  <c i="1" r="BA57"/>
  <c i="6" r="T89"/>
  <c r="T88"/>
  <c r="T87"/>
  <c r="R89"/>
  <c r="R88"/>
  <c r="R87"/>
  <c r="P89"/>
  <c r="P88"/>
  <c r="P87"/>
  <c i="1" r="AU57"/>
  <c i="6" r="BK89"/>
  <c r="BK88"/>
  <c r="J88"/>
  <c r="BK87"/>
  <c r="J87"/>
  <c r="J60"/>
  <c r="J29"/>
  <c i="1" r="AG57"/>
  <c i="6" r="J89"/>
  <c r="BE89"/>
  <c r="J32"/>
  <c i="1" r="AV57"/>
  <c i="6" r="F32"/>
  <c i="1" r="AZ57"/>
  <c i="6" r="J61"/>
  <c r="F81"/>
  <c r="E79"/>
  <c r="F53"/>
  <c r="E51"/>
  <c r="J38"/>
  <c r="J23"/>
  <c r="E23"/>
  <c r="J83"/>
  <c r="J55"/>
  <c r="J22"/>
  <c r="J20"/>
  <c r="E20"/>
  <c r="F84"/>
  <c r="F56"/>
  <c r="J19"/>
  <c r="J17"/>
  <c r="E17"/>
  <c r="F83"/>
  <c r="F55"/>
  <c r="J16"/>
  <c r="J14"/>
  <c r="J81"/>
  <c r="J53"/>
  <c r="E7"/>
  <c r="E75"/>
  <c r="E47"/>
  <c i="1" r="AY55"/>
  <c r="AX55"/>
  <c i="5" r="BI272"/>
  <c r="BH272"/>
  <c r="BG272"/>
  <c r="BF272"/>
  <c r="T272"/>
  <c r="R272"/>
  <c r="P272"/>
  <c r="BK272"/>
  <c r="J272"/>
  <c r="BE272"/>
  <c r="BI271"/>
  <c r="BH271"/>
  <c r="BG271"/>
  <c r="BF271"/>
  <c r="T271"/>
  <c r="R271"/>
  <c r="P271"/>
  <c r="BK271"/>
  <c r="J271"/>
  <c r="BE271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7"/>
  <c r="BH267"/>
  <c r="BG267"/>
  <c r="BF267"/>
  <c r="T267"/>
  <c r="R267"/>
  <c r="P267"/>
  <c r="BK267"/>
  <c r="J267"/>
  <c r="BE267"/>
  <c r="BI266"/>
  <c r="BH266"/>
  <c r="BG266"/>
  <c r="BF266"/>
  <c r="T266"/>
  <c r="R266"/>
  <c r="P266"/>
  <c r="BK266"/>
  <c r="J266"/>
  <c r="BE266"/>
  <c r="BI265"/>
  <c r="BH265"/>
  <c r="BG265"/>
  <c r="BF265"/>
  <c r="T265"/>
  <c r="R265"/>
  <c r="P265"/>
  <c r="BK265"/>
  <c r="J265"/>
  <c r="BE265"/>
  <c r="BI264"/>
  <c r="BH264"/>
  <c r="BG264"/>
  <c r="BF264"/>
  <c r="T264"/>
  <c r="R264"/>
  <c r="P264"/>
  <c r="BK264"/>
  <c r="J264"/>
  <c r="BE264"/>
  <c r="BI263"/>
  <c r="BH263"/>
  <c r="BG263"/>
  <c r="BF263"/>
  <c r="T263"/>
  <c r="R263"/>
  <c r="P263"/>
  <c r="BK263"/>
  <c r="J263"/>
  <c r="BE263"/>
  <c r="BI262"/>
  <c r="BH262"/>
  <c r="BG262"/>
  <c r="BF262"/>
  <c r="T262"/>
  <c r="R262"/>
  <c r="P262"/>
  <c r="BK262"/>
  <c r="J262"/>
  <c r="BE262"/>
  <c r="BI261"/>
  <c r="BH261"/>
  <c r="BG261"/>
  <c r="BF261"/>
  <c r="T261"/>
  <c r="R261"/>
  <c r="P261"/>
  <c r="BK261"/>
  <c r="J261"/>
  <c r="BE261"/>
  <c r="BI260"/>
  <c r="BH260"/>
  <c r="BG260"/>
  <c r="BF260"/>
  <c r="T260"/>
  <c r="T259"/>
  <c r="R260"/>
  <c r="R259"/>
  <c r="P260"/>
  <c r="P259"/>
  <c r="BK260"/>
  <c r="BK259"/>
  <c r="J259"/>
  <c r="J260"/>
  <c r="BE260"/>
  <c r="J61"/>
  <c r="BI258"/>
  <c r="BH258"/>
  <c r="BG258"/>
  <c r="BF258"/>
  <c r="T258"/>
  <c r="T257"/>
  <c r="R258"/>
  <c r="R257"/>
  <c r="P258"/>
  <c r="P257"/>
  <c r="BK258"/>
  <c r="BK257"/>
  <c r="J257"/>
  <c r="J258"/>
  <c r="BE258"/>
  <c r="J60"/>
  <c r="BI256"/>
  <c r="BH256"/>
  <c r="BG256"/>
  <c r="BF256"/>
  <c r="T256"/>
  <c r="R256"/>
  <c r="P256"/>
  <c r="BK256"/>
  <c r="J256"/>
  <c r="BE256"/>
  <c r="BI255"/>
  <c r="BH255"/>
  <c r="BG255"/>
  <c r="BF255"/>
  <c r="T255"/>
  <c r="R255"/>
  <c r="P255"/>
  <c r="BK255"/>
  <c r="J255"/>
  <c r="BE255"/>
  <c r="BI254"/>
  <c r="BH254"/>
  <c r="BG254"/>
  <c r="BF254"/>
  <c r="T254"/>
  <c r="R254"/>
  <c r="P254"/>
  <c r="BK254"/>
  <c r="J254"/>
  <c r="BE254"/>
  <c r="BI253"/>
  <c r="BH253"/>
  <c r="BG253"/>
  <c r="BF253"/>
  <c r="T253"/>
  <c r="R253"/>
  <c r="P253"/>
  <c r="BK253"/>
  <c r="J253"/>
  <c r="BE253"/>
  <c r="BI252"/>
  <c r="BH252"/>
  <c r="BG252"/>
  <c r="BF252"/>
  <c r="T252"/>
  <c r="R252"/>
  <c r="P252"/>
  <c r="BK252"/>
  <c r="J252"/>
  <c r="BE252"/>
  <c r="BI251"/>
  <c r="BH251"/>
  <c r="BG251"/>
  <c r="BF251"/>
  <c r="T251"/>
  <c r="R251"/>
  <c r="P251"/>
  <c r="BK251"/>
  <c r="J251"/>
  <c r="BE251"/>
  <c r="BI250"/>
  <c r="BH250"/>
  <c r="BG250"/>
  <c r="BF250"/>
  <c r="T250"/>
  <c r="R250"/>
  <c r="P250"/>
  <c r="BK250"/>
  <c r="J250"/>
  <c r="BE250"/>
  <c r="BI249"/>
  <c r="BH249"/>
  <c r="BG249"/>
  <c r="BF249"/>
  <c r="T249"/>
  <c r="R249"/>
  <c r="P249"/>
  <c r="BK249"/>
  <c r="J249"/>
  <c r="BE249"/>
  <c r="BI248"/>
  <c r="BH248"/>
  <c r="BG248"/>
  <c r="BF248"/>
  <c r="T248"/>
  <c r="R248"/>
  <c r="P248"/>
  <c r="BK248"/>
  <c r="J248"/>
  <c r="BE248"/>
  <c r="BI247"/>
  <c r="BH247"/>
  <c r="BG247"/>
  <c r="BF247"/>
  <c r="T247"/>
  <c r="R247"/>
  <c r="P247"/>
  <c r="BK247"/>
  <c r="J247"/>
  <c r="BE247"/>
  <c r="BI246"/>
  <c r="BH246"/>
  <c r="BG246"/>
  <c r="BF246"/>
  <c r="T246"/>
  <c r="R246"/>
  <c r="P246"/>
  <c r="BK246"/>
  <c r="J246"/>
  <c r="BE246"/>
  <c r="BI245"/>
  <c r="BH245"/>
  <c r="BG245"/>
  <c r="BF245"/>
  <c r="T245"/>
  <c r="R245"/>
  <c r="P245"/>
  <c r="BK245"/>
  <c r="J245"/>
  <c r="BE245"/>
  <c r="BI244"/>
  <c r="BH244"/>
  <c r="BG244"/>
  <c r="BF244"/>
  <c r="T244"/>
  <c r="R244"/>
  <c r="P244"/>
  <c r="BK244"/>
  <c r="J244"/>
  <c r="BE244"/>
  <c r="BI243"/>
  <c r="BH243"/>
  <c r="BG243"/>
  <c r="BF243"/>
  <c r="T243"/>
  <c r="R243"/>
  <c r="P243"/>
  <c r="BK243"/>
  <c r="J243"/>
  <c r="BE243"/>
  <c r="BI242"/>
  <c r="BH242"/>
  <c r="BG242"/>
  <c r="BF242"/>
  <c r="T242"/>
  <c r="R242"/>
  <c r="P242"/>
  <c r="BK242"/>
  <c r="J242"/>
  <c r="BE242"/>
  <c r="BI241"/>
  <c r="BH241"/>
  <c r="BG241"/>
  <c r="BF241"/>
  <c r="T241"/>
  <c r="R241"/>
  <c r="P241"/>
  <c r="BK241"/>
  <c r="J241"/>
  <c r="BE241"/>
  <c r="BI240"/>
  <c r="BH240"/>
  <c r="BG240"/>
  <c r="BF240"/>
  <c r="T240"/>
  <c r="R240"/>
  <c r="P240"/>
  <c r="BK240"/>
  <c r="J240"/>
  <c r="BE240"/>
  <c r="BI239"/>
  <c r="BH239"/>
  <c r="BG239"/>
  <c r="BF239"/>
  <c r="T239"/>
  <c r="R239"/>
  <c r="P239"/>
  <c r="BK239"/>
  <c r="J239"/>
  <c r="BE239"/>
  <c r="BI238"/>
  <c r="BH238"/>
  <c r="BG238"/>
  <c r="BF238"/>
  <c r="T238"/>
  <c r="R238"/>
  <c r="P238"/>
  <c r="BK238"/>
  <c r="J238"/>
  <c r="BE238"/>
  <c r="BI237"/>
  <c r="BH237"/>
  <c r="BG237"/>
  <c r="BF237"/>
  <c r="T237"/>
  <c r="R237"/>
  <c r="P237"/>
  <c r="BK237"/>
  <c r="J237"/>
  <c r="BE237"/>
  <c r="BI236"/>
  <c r="BH236"/>
  <c r="BG236"/>
  <c r="BF236"/>
  <c r="T236"/>
  <c r="R236"/>
  <c r="P236"/>
  <c r="BK236"/>
  <c r="J236"/>
  <c r="BE236"/>
  <c r="BI235"/>
  <c r="BH235"/>
  <c r="BG235"/>
  <c r="BF235"/>
  <c r="T235"/>
  <c r="R235"/>
  <c r="P235"/>
  <c r="BK235"/>
  <c r="J235"/>
  <c r="BE235"/>
  <c r="BI234"/>
  <c r="BH234"/>
  <c r="BG234"/>
  <c r="BF234"/>
  <c r="T234"/>
  <c r="R234"/>
  <c r="P234"/>
  <c r="BK234"/>
  <c r="J234"/>
  <c r="BE234"/>
  <c r="BI233"/>
  <c r="BH233"/>
  <c r="BG233"/>
  <c r="BF233"/>
  <c r="T233"/>
  <c r="R233"/>
  <c r="P233"/>
  <c r="BK233"/>
  <c r="J233"/>
  <c r="BE233"/>
  <c r="BI232"/>
  <c r="BH232"/>
  <c r="BG232"/>
  <c r="BF232"/>
  <c r="T232"/>
  <c r="R232"/>
  <c r="P232"/>
  <c r="BK232"/>
  <c r="J232"/>
  <c r="BE232"/>
  <c r="BI231"/>
  <c r="BH231"/>
  <c r="BG231"/>
  <c r="BF231"/>
  <c r="T231"/>
  <c r="R231"/>
  <c r="P231"/>
  <c r="BK231"/>
  <c r="J231"/>
  <c r="BE231"/>
  <c r="BI230"/>
  <c r="BH230"/>
  <c r="BG230"/>
  <c r="BF230"/>
  <c r="T230"/>
  <c r="R230"/>
  <c r="P230"/>
  <c r="BK230"/>
  <c r="J230"/>
  <c r="BE230"/>
  <c r="BI229"/>
  <c r="BH229"/>
  <c r="BG229"/>
  <c r="BF229"/>
  <c r="T229"/>
  <c r="R229"/>
  <c r="P229"/>
  <c r="BK229"/>
  <c r="J229"/>
  <c r="BE229"/>
  <c r="BI228"/>
  <c r="BH228"/>
  <c r="BG228"/>
  <c r="BF228"/>
  <c r="T228"/>
  <c r="R228"/>
  <c r="P228"/>
  <c r="BK228"/>
  <c r="J228"/>
  <c r="BE228"/>
  <c r="BI227"/>
  <c r="BH227"/>
  <c r="BG227"/>
  <c r="BF227"/>
  <c r="T227"/>
  <c r="R227"/>
  <c r="P227"/>
  <c r="BK227"/>
  <c r="J227"/>
  <c r="BE227"/>
  <c r="BI226"/>
  <c r="BH226"/>
  <c r="BG226"/>
  <c r="BF226"/>
  <c r="T226"/>
  <c r="R226"/>
  <c r="P226"/>
  <c r="BK226"/>
  <c r="J226"/>
  <c r="BE226"/>
  <c r="BI225"/>
  <c r="BH225"/>
  <c r="BG225"/>
  <c r="BF225"/>
  <c r="T225"/>
  <c r="R225"/>
  <c r="P225"/>
  <c r="BK225"/>
  <c r="J225"/>
  <c r="BE225"/>
  <c r="BI224"/>
  <c r="BH224"/>
  <c r="BG224"/>
  <c r="BF224"/>
  <c r="T224"/>
  <c r="R224"/>
  <c r="P224"/>
  <c r="BK224"/>
  <c r="J224"/>
  <c r="BE224"/>
  <c r="BI223"/>
  <c r="BH223"/>
  <c r="BG223"/>
  <c r="BF223"/>
  <c r="T223"/>
  <c r="R223"/>
  <c r="P223"/>
  <c r="BK223"/>
  <c r="J223"/>
  <c r="BE223"/>
  <c r="BI222"/>
  <c r="BH222"/>
  <c r="BG222"/>
  <c r="BF222"/>
  <c r="T222"/>
  <c r="R222"/>
  <c r="P222"/>
  <c r="BK222"/>
  <c r="J222"/>
  <c r="BE222"/>
  <c r="BI221"/>
  <c r="BH221"/>
  <c r="BG221"/>
  <c r="BF221"/>
  <c r="T221"/>
  <c r="R221"/>
  <c r="P221"/>
  <c r="BK221"/>
  <c r="J221"/>
  <c r="BE221"/>
  <c r="BI220"/>
  <c r="BH220"/>
  <c r="BG220"/>
  <c r="BF220"/>
  <c r="T220"/>
  <c r="R220"/>
  <c r="P220"/>
  <c r="BK220"/>
  <c r="J220"/>
  <c r="BE220"/>
  <c r="BI219"/>
  <c r="BH219"/>
  <c r="BG219"/>
  <c r="BF219"/>
  <c r="T219"/>
  <c r="R219"/>
  <c r="P219"/>
  <c r="BK219"/>
  <c r="J219"/>
  <c r="BE219"/>
  <c r="BI218"/>
  <c r="BH218"/>
  <c r="BG218"/>
  <c r="BF218"/>
  <c r="T218"/>
  <c r="R218"/>
  <c r="P218"/>
  <c r="BK218"/>
  <c r="J218"/>
  <c r="BE218"/>
  <c r="BI217"/>
  <c r="BH217"/>
  <c r="BG217"/>
  <c r="BF217"/>
  <c r="T217"/>
  <c r="R217"/>
  <c r="P217"/>
  <c r="BK217"/>
  <c r="J217"/>
  <c r="BE217"/>
  <c r="BI216"/>
  <c r="BH216"/>
  <c r="BG216"/>
  <c r="BF216"/>
  <c r="T216"/>
  <c r="R216"/>
  <c r="P216"/>
  <c r="BK216"/>
  <c r="J216"/>
  <c r="BE216"/>
  <c r="BI215"/>
  <c r="BH215"/>
  <c r="BG215"/>
  <c r="BF215"/>
  <c r="T215"/>
  <c r="R215"/>
  <c r="P215"/>
  <c r="BK215"/>
  <c r="J215"/>
  <c r="BE215"/>
  <c r="BI214"/>
  <c r="BH214"/>
  <c r="BG214"/>
  <c r="BF214"/>
  <c r="T214"/>
  <c r="R214"/>
  <c r="P214"/>
  <c r="BK214"/>
  <c r="J214"/>
  <c r="BE214"/>
  <c r="BI213"/>
  <c r="BH213"/>
  <c r="BG213"/>
  <c r="BF213"/>
  <c r="T213"/>
  <c r="R213"/>
  <c r="P213"/>
  <c r="BK213"/>
  <c r="J213"/>
  <c r="BE213"/>
  <c r="BI212"/>
  <c r="BH212"/>
  <c r="BG212"/>
  <c r="BF212"/>
  <c r="T212"/>
  <c r="R212"/>
  <c r="P212"/>
  <c r="BK212"/>
  <c r="J212"/>
  <c r="BE212"/>
  <c r="BI211"/>
  <c r="BH211"/>
  <c r="BG211"/>
  <c r="BF211"/>
  <c r="T211"/>
  <c r="R211"/>
  <c r="P211"/>
  <c r="BK211"/>
  <c r="J211"/>
  <c r="BE211"/>
  <c r="BI210"/>
  <c r="BH210"/>
  <c r="BG210"/>
  <c r="BF210"/>
  <c r="T210"/>
  <c r="R210"/>
  <c r="P210"/>
  <c r="BK210"/>
  <c r="J210"/>
  <c r="BE210"/>
  <c r="BI209"/>
  <c r="BH209"/>
  <c r="BG209"/>
  <c r="BF209"/>
  <c r="T209"/>
  <c r="R209"/>
  <c r="P209"/>
  <c r="BK209"/>
  <c r="J209"/>
  <c r="BE209"/>
  <c r="BI208"/>
  <c r="BH208"/>
  <c r="BG208"/>
  <c r="BF208"/>
  <c r="T208"/>
  <c r="R208"/>
  <c r="P208"/>
  <c r="BK208"/>
  <c r="J208"/>
  <c r="BE208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5"/>
  <c r="BH205"/>
  <c r="BG205"/>
  <c r="BF205"/>
  <c r="T205"/>
  <c r="R205"/>
  <c r="P205"/>
  <c r="BK205"/>
  <c r="J205"/>
  <c r="BE205"/>
  <c r="BI204"/>
  <c r="BH204"/>
  <c r="BG204"/>
  <c r="BF204"/>
  <c r="T204"/>
  <c r="R204"/>
  <c r="P204"/>
  <c r="BK204"/>
  <c r="J204"/>
  <c r="BE204"/>
  <c r="BI203"/>
  <c r="BH203"/>
  <c r="BG203"/>
  <c r="BF203"/>
  <c r="T203"/>
  <c r="R203"/>
  <c r="P203"/>
  <c r="BK203"/>
  <c r="J203"/>
  <c r="BE203"/>
  <c r="BI202"/>
  <c r="BH202"/>
  <c r="BG202"/>
  <c r="BF202"/>
  <c r="T202"/>
  <c r="R202"/>
  <c r="P202"/>
  <c r="BK202"/>
  <c r="J202"/>
  <c r="BE202"/>
  <c r="BI201"/>
  <c r="BH201"/>
  <c r="BG201"/>
  <c r="BF201"/>
  <c r="T201"/>
  <c r="R201"/>
  <c r="P201"/>
  <c r="BK201"/>
  <c r="J201"/>
  <c r="BE201"/>
  <c r="BI200"/>
  <c r="BH200"/>
  <c r="BG200"/>
  <c r="BF200"/>
  <c r="T200"/>
  <c r="R200"/>
  <c r="P200"/>
  <c r="BK200"/>
  <c r="J200"/>
  <c r="BE200"/>
  <c r="BI199"/>
  <c r="BH199"/>
  <c r="BG199"/>
  <c r="BF199"/>
  <c r="T199"/>
  <c r="R199"/>
  <c r="P199"/>
  <c r="BK199"/>
  <c r="J199"/>
  <c r="BE199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2"/>
  <c r="BH192"/>
  <c r="BG192"/>
  <c r="BF192"/>
  <c r="T192"/>
  <c r="R192"/>
  <c r="P192"/>
  <c r="BK192"/>
  <c r="J192"/>
  <c r="BE192"/>
  <c r="BI191"/>
  <c r="BH191"/>
  <c r="BG191"/>
  <c r="BF191"/>
  <c r="T191"/>
  <c r="R191"/>
  <c r="P191"/>
  <c r="BK191"/>
  <c r="J191"/>
  <c r="BE191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R188"/>
  <c r="P188"/>
  <c r="BK188"/>
  <c r="J188"/>
  <c r="BE188"/>
  <c r="BI187"/>
  <c r="BH187"/>
  <c r="BG187"/>
  <c r="BF187"/>
  <c r="T187"/>
  <c r="R187"/>
  <c r="P187"/>
  <c r="BK187"/>
  <c r="J187"/>
  <c r="BE187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3"/>
  <c r="BH183"/>
  <c r="BG183"/>
  <c r="BF183"/>
  <c r="T183"/>
  <c r="T182"/>
  <c r="R183"/>
  <c r="R182"/>
  <c r="P183"/>
  <c r="P182"/>
  <c r="BK183"/>
  <c r="BK182"/>
  <c r="J182"/>
  <c r="J183"/>
  <c r="BE183"/>
  <c r="J59"/>
  <c r="BI181"/>
  <c r="BH181"/>
  <c r="BG181"/>
  <c r="BF181"/>
  <c r="T181"/>
  <c r="R181"/>
  <c r="P181"/>
  <c r="BK181"/>
  <c r="J181"/>
  <c r="BE181"/>
  <c r="BI179"/>
  <c r="BH179"/>
  <c r="BG179"/>
  <c r="BF179"/>
  <c r="T179"/>
  <c r="R179"/>
  <c r="P179"/>
  <c r="BK179"/>
  <c r="J179"/>
  <c r="BE179"/>
  <c r="BI177"/>
  <c r="BH177"/>
  <c r="BG177"/>
  <c r="BF177"/>
  <c r="T177"/>
  <c r="R177"/>
  <c r="P177"/>
  <c r="BK177"/>
  <c r="J177"/>
  <c r="BE177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2"/>
  <c r="BH152"/>
  <c r="BG152"/>
  <c r="BF152"/>
  <c r="T152"/>
  <c r="R152"/>
  <c r="P152"/>
  <c r="BK152"/>
  <c r="J152"/>
  <c r="BE152"/>
  <c r="BI150"/>
  <c r="BH150"/>
  <c r="BG150"/>
  <c r="BF150"/>
  <c r="T150"/>
  <c r="R150"/>
  <c r="P150"/>
  <c r="BK150"/>
  <c r="J150"/>
  <c r="BE150"/>
  <c r="BI148"/>
  <c r="BH148"/>
  <c r="BG148"/>
  <c r="BF148"/>
  <c r="T148"/>
  <c r="R148"/>
  <c r="P148"/>
  <c r="BK148"/>
  <c r="J148"/>
  <c r="BE148"/>
  <c r="BI146"/>
  <c r="BH146"/>
  <c r="BG146"/>
  <c r="BF146"/>
  <c r="T146"/>
  <c r="R146"/>
  <c r="P146"/>
  <c r="BK146"/>
  <c r="J146"/>
  <c r="BE146"/>
  <c r="BI144"/>
  <c r="BH144"/>
  <c r="BG144"/>
  <c r="BF144"/>
  <c r="T144"/>
  <c r="R144"/>
  <c r="P144"/>
  <c r="BK144"/>
  <c r="J144"/>
  <c r="BE144"/>
  <c r="BI142"/>
  <c r="BH142"/>
  <c r="BG142"/>
  <c r="BF142"/>
  <c r="T142"/>
  <c r="R142"/>
  <c r="P142"/>
  <c r="BK142"/>
  <c r="J142"/>
  <c r="BE142"/>
  <c r="BI140"/>
  <c r="BH140"/>
  <c r="BG140"/>
  <c r="BF140"/>
  <c r="T140"/>
  <c r="R140"/>
  <c r="P140"/>
  <c r="BK140"/>
  <c r="J140"/>
  <c r="BE140"/>
  <c r="BI138"/>
  <c r="BH138"/>
  <c r="BG138"/>
  <c r="BF138"/>
  <c r="T138"/>
  <c r="R138"/>
  <c r="P138"/>
  <c r="BK138"/>
  <c r="J138"/>
  <c r="BE138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T97"/>
  <c r="R98"/>
  <c r="R97"/>
  <c r="P98"/>
  <c r="P97"/>
  <c r="BK98"/>
  <c r="BK97"/>
  <c r="J97"/>
  <c r="J98"/>
  <c r="BE98"/>
  <c r="J58"/>
  <c r="BI96"/>
  <c r="BH96"/>
  <c r="BG96"/>
  <c r="BF96"/>
  <c r="T96"/>
  <c r="R96"/>
  <c r="P96"/>
  <c r="BK96"/>
  <c r="J96"/>
  <c r="BE96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BH89"/>
  <c r="BG89"/>
  <c r="BF89"/>
  <c r="T89"/>
  <c r="R89"/>
  <c r="P89"/>
  <c r="BK89"/>
  <c r="J89"/>
  <c r="BE89"/>
  <c r="BI88"/>
  <c r="BH88"/>
  <c r="BG88"/>
  <c r="BF88"/>
  <c r="T88"/>
  <c r="R88"/>
  <c r="P88"/>
  <c r="BK88"/>
  <c r="J88"/>
  <c r="BE88"/>
  <c r="BI87"/>
  <c r="BH87"/>
  <c r="BG87"/>
  <c r="BF87"/>
  <c r="T87"/>
  <c r="R87"/>
  <c r="P87"/>
  <c r="BK87"/>
  <c r="J87"/>
  <c r="BE87"/>
  <c r="BI86"/>
  <c r="BH86"/>
  <c r="BG86"/>
  <c r="BF86"/>
  <c r="T86"/>
  <c r="R86"/>
  <c r="P86"/>
  <c r="BK86"/>
  <c r="J86"/>
  <c r="BE86"/>
  <c r="BI85"/>
  <c r="BH85"/>
  <c r="BG85"/>
  <c r="BF85"/>
  <c r="T85"/>
  <c r="R85"/>
  <c r="P85"/>
  <c r="BK85"/>
  <c r="J85"/>
  <c r="BE85"/>
  <c r="BI84"/>
  <c r="BH84"/>
  <c r="BG84"/>
  <c r="BF84"/>
  <c r="T84"/>
  <c r="R84"/>
  <c r="P84"/>
  <c r="BK84"/>
  <c r="J84"/>
  <c r="BE84"/>
  <c r="BI83"/>
  <c r="F34"/>
  <c i="1" r="BD55"/>
  <c i="5" r="BH83"/>
  <c r="F33"/>
  <c i="1" r="BC55"/>
  <c i="5" r="BG83"/>
  <c r="F32"/>
  <c i="1" r="BB55"/>
  <c i="5" r="BF83"/>
  <c r="J31"/>
  <c i="1" r="AW55"/>
  <c i="5" r="F31"/>
  <c i="1" r="BA55"/>
  <c i="5" r="T83"/>
  <c r="T82"/>
  <c r="T81"/>
  <c r="R83"/>
  <c r="R82"/>
  <c r="R81"/>
  <c r="P83"/>
  <c r="P82"/>
  <c r="P81"/>
  <c i="1" r="AU55"/>
  <c i="5" r="BK83"/>
  <c r="BK82"/>
  <c r="J82"/>
  <c r="BK81"/>
  <c r="J81"/>
  <c r="J56"/>
  <c r="J27"/>
  <c i="1" r="AG55"/>
  <c i="5" r="J83"/>
  <c r="BE83"/>
  <c r="J30"/>
  <c i="1" r="AV55"/>
  <c i="5" r="F30"/>
  <c i="1" r="AZ55"/>
  <c i="5"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54"/>
  <c r="AX54"/>
  <c i="4" r="BI113"/>
  <c r="BH113"/>
  <c r="BG113"/>
  <c r="BF113"/>
  <c r="T113"/>
  <c r="R113"/>
  <c r="P113"/>
  <c r="BK113"/>
  <c r="J113"/>
  <c r="BE113"/>
  <c r="BI112"/>
  <c r="BH112"/>
  <c r="BG112"/>
  <c r="BF112"/>
  <c r="T112"/>
  <c r="T111"/>
  <c r="R112"/>
  <c r="R111"/>
  <c r="P112"/>
  <c r="P111"/>
  <c r="BK112"/>
  <c r="BK111"/>
  <c r="J111"/>
  <c r="J112"/>
  <c r="BE112"/>
  <c r="J61"/>
  <c r="BI109"/>
  <c r="BH109"/>
  <c r="BG109"/>
  <c r="BF109"/>
  <c r="T109"/>
  <c r="R109"/>
  <c r="P109"/>
  <c r="BK109"/>
  <c r="J109"/>
  <c r="BE109"/>
  <c r="BI107"/>
  <c r="BH107"/>
  <c r="BG107"/>
  <c r="BF107"/>
  <c r="T107"/>
  <c r="T106"/>
  <c r="R107"/>
  <c r="R106"/>
  <c r="P107"/>
  <c r="P106"/>
  <c r="BK107"/>
  <c r="BK106"/>
  <c r="J106"/>
  <c r="J107"/>
  <c r="BE107"/>
  <c r="J60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2"/>
  <c r="BH102"/>
  <c r="BG102"/>
  <c r="BF102"/>
  <c r="T102"/>
  <c r="T101"/>
  <c r="R102"/>
  <c r="R101"/>
  <c r="P102"/>
  <c r="P101"/>
  <c r="BK102"/>
  <c r="BK101"/>
  <c r="J101"/>
  <c r="J102"/>
  <c r="BE102"/>
  <c r="J59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0"/>
  <c r="BH90"/>
  <c r="BG90"/>
  <c r="BF90"/>
  <c r="T90"/>
  <c r="T89"/>
  <c r="R90"/>
  <c r="R89"/>
  <c r="P90"/>
  <c r="P89"/>
  <c r="BK90"/>
  <c r="BK89"/>
  <c r="J89"/>
  <c r="J90"/>
  <c r="BE90"/>
  <c r="J58"/>
  <c r="BI87"/>
  <c r="BH87"/>
  <c r="BG87"/>
  <c r="BF87"/>
  <c r="T87"/>
  <c r="R87"/>
  <c r="P87"/>
  <c r="BK87"/>
  <c r="J87"/>
  <c r="BE87"/>
  <c r="BI83"/>
  <c r="F34"/>
  <c i="1" r="BD54"/>
  <c i="4" r="BH83"/>
  <c r="F33"/>
  <c i="1" r="BC54"/>
  <c i="4" r="BG83"/>
  <c r="F32"/>
  <c i="1" r="BB54"/>
  <c i="4" r="BF83"/>
  <c r="J31"/>
  <c i="1" r="AW54"/>
  <c i="4" r="F31"/>
  <c i="1" r="BA54"/>
  <c i="4" r="T83"/>
  <c r="T82"/>
  <c r="T81"/>
  <c r="R83"/>
  <c r="R82"/>
  <c r="R81"/>
  <c r="P83"/>
  <c r="P82"/>
  <c r="P81"/>
  <c i="1" r="AU54"/>
  <c i="4" r="BK83"/>
  <c r="BK82"/>
  <c r="J82"/>
  <c r="BK81"/>
  <c r="J81"/>
  <c r="J56"/>
  <c r="J27"/>
  <c i="1" r="AG54"/>
  <c i="4" r="J83"/>
  <c r="BE83"/>
  <c r="J30"/>
  <c i="1" r="AV54"/>
  <c i="4" r="F30"/>
  <c i="1" r="AZ54"/>
  <c i="4"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53"/>
  <c r="AX53"/>
  <c i="3" r="BI170"/>
  <c r="BH170"/>
  <c r="BG170"/>
  <c r="BF170"/>
  <c r="T170"/>
  <c r="R170"/>
  <c r="P170"/>
  <c r="BK170"/>
  <c r="J170"/>
  <c r="BE170"/>
  <c r="BI169"/>
  <c r="BH169"/>
  <c r="BG169"/>
  <c r="BF169"/>
  <c r="T169"/>
  <c r="T168"/>
  <c r="R169"/>
  <c r="R168"/>
  <c r="P169"/>
  <c r="P168"/>
  <c r="BK169"/>
  <c r="BK168"/>
  <c r="J168"/>
  <c r="J169"/>
  <c r="BE169"/>
  <c r="J61"/>
  <c r="BI167"/>
  <c r="BH167"/>
  <c r="BG167"/>
  <c r="BF167"/>
  <c r="T167"/>
  <c r="R167"/>
  <c r="P167"/>
  <c r="BK167"/>
  <c r="J167"/>
  <c r="BE167"/>
  <c r="BI164"/>
  <c r="BH164"/>
  <c r="BG164"/>
  <c r="BF164"/>
  <c r="T164"/>
  <c r="R164"/>
  <c r="P164"/>
  <c r="BK164"/>
  <c r="J164"/>
  <c r="BE164"/>
  <c r="BI161"/>
  <c r="BH161"/>
  <c r="BG161"/>
  <c r="BF161"/>
  <c r="T161"/>
  <c r="R161"/>
  <c r="P161"/>
  <c r="BK161"/>
  <c r="J161"/>
  <c r="BE161"/>
  <c r="BI158"/>
  <c r="BH158"/>
  <c r="BG158"/>
  <c r="BF158"/>
  <c r="T158"/>
  <c r="R158"/>
  <c r="P158"/>
  <c r="BK158"/>
  <c r="J158"/>
  <c r="BE158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1"/>
  <c r="BH151"/>
  <c r="BG151"/>
  <c r="BF151"/>
  <c r="T151"/>
  <c r="R151"/>
  <c r="P151"/>
  <c r="BK151"/>
  <c r="J151"/>
  <c r="BE151"/>
  <c r="BI148"/>
  <c r="BH148"/>
  <c r="BG148"/>
  <c r="BF148"/>
  <c r="T148"/>
  <c r="R148"/>
  <c r="P148"/>
  <c r="BK148"/>
  <c r="J148"/>
  <c r="BE148"/>
  <c r="BI145"/>
  <c r="BH145"/>
  <c r="BG145"/>
  <c r="BF145"/>
  <c r="T145"/>
  <c r="R145"/>
  <c r="P145"/>
  <c r="BK145"/>
  <c r="J145"/>
  <c r="BE145"/>
  <c r="BI142"/>
  <c r="BH142"/>
  <c r="BG142"/>
  <c r="BF142"/>
  <c r="T142"/>
  <c r="T141"/>
  <c r="R142"/>
  <c r="R141"/>
  <c r="P142"/>
  <c r="P141"/>
  <c r="BK142"/>
  <c r="BK141"/>
  <c r="J141"/>
  <c r="J142"/>
  <c r="BE142"/>
  <c r="J60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2"/>
  <c r="BH132"/>
  <c r="BG132"/>
  <c r="BF132"/>
  <c r="T132"/>
  <c r="R132"/>
  <c r="P132"/>
  <c r="BK132"/>
  <c r="J132"/>
  <c r="BE132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6"/>
  <c r="BH126"/>
  <c r="BG126"/>
  <c r="BF126"/>
  <c r="T126"/>
  <c r="R126"/>
  <c r="P126"/>
  <c r="BK126"/>
  <c r="J126"/>
  <c r="BE126"/>
  <c r="BI122"/>
  <c r="BH122"/>
  <c r="BG122"/>
  <c r="BF122"/>
  <c r="T122"/>
  <c r="R122"/>
  <c r="P122"/>
  <c r="BK122"/>
  <c r="J122"/>
  <c r="BE122"/>
  <c r="BI118"/>
  <c r="BH118"/>
  <c r="BG118"/>
  <c r="BF118"/>
  <c r="T118"/>
  <c r="R118"/>
  <c r="P118"/>
  <c r="BK118"/>
  <c r="J118"/>
  <c r="BE118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T111"/>
  <c r="R112"/>
  <c r="R111"/>
  <c r="P112"/>
  <c r="P111"/>
  <c r="BK112"/>
  <c r="BK111"/>
  <c r="J111"/>
  <c r="J112"/>
  <c r="BE112"/>
  <c r="J59"/>
  <c r="BI110"/>
  <c r="BH110"/>
  <c r="BG110"/>
  <c r="BF110"/>
  <c r="T110"/>
  <c r="R110"/>
  <c r="P110"/>
  <c r="BK110"/>
  <c r="J110"/>
  <c r="BE110"/>
  <c r="BI108"/>
  <c r="BH108"/>
  <c r="BG108"/>
  <c r="BF108"/>
  <c r="T108"/>
  <c r="R108"/>
  <c r="P108"/>
  <c r="BK108"/>
  <c r="J108"/>
  <c r="BE108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8"/>
  <c r="BH98"/>
  <c r="BG98"/>
  <c r="BF98"/>
  <c r="T98"/>
  <c r="R98"/>
  <c r="P98"/>
  <c r="BK98"/>
  <c r="J98"/>
  <c r="BE98"/>
  <c r="BI95"/>
  <c r="BH95"/>
  <c r="BG95"/>
  <c r="BF95"/>
  <c r="T95"/>
  <c r="R95"/>
  <c r="P95"/>
  <c r="BK95"/>
  <c r="J95"/>
  <c r="BE95"/>
  <c r="BI92"/>
  <c r="BH92"/>
  <c r="BG92"/>
  <c r="BF92"/>
  <c r="T92"/>
  <c r="R92"/>
  <c r="P92"/>
  <c r="BK92"/>
  <c r="J92"/>
  <c r="BE92"/>
  <c r="BI89"/>
  <c r="BH89"/>
  <c r="BG89"/>
  <c r="BF89"/>
  <c r="T89"/>
  <c r="R89"/>
  <c r="P89"/>
  <c r="BK89"/>
  <c r="J89"/>
  <c r="BE89"/>
  <c r="BI86"/>
  <c r="BH86"/>
  <c r="BG86"/>
  <c r="BF86"/>
  <c r="T86"/>
  <c r="R86"/>
  <c r="P86"/>
  <c r="BK86"/>
  <c r="J86"/>
  <c r="BE86"/>
  <c r="BI85"/>
  <c r="BH85"/>
  <c r="BG85"/>
  <c r="BF85"/>
  <c r="T85"/>
  <c r="R85"/>
  <c r="P85"/>
  <c r="BK85"/>
  <c r="J85"/>
  <c r="BE85"/>
  <c r="BI84"/>
  <c r="F34"/>
  <c i="1" r="BD53"/>
  <c i="3" r="BH84"/>
  <c r="F33"/>
  <c i="1" r="BC53"/>
  <c i="3" r="BG84"/>
  <c r="F32"/>
  <c i="1" r="BB53"/>
  <c i="3" r="BF84"/>
  <c r="J31"/>
  <c i="1" r="AW53"/>
  <c i="3" r="F31"/>
  <c i="1" r="BA53"/>
  <c i="3" r="T84"/>
  <c r="T83"/>
  <c r="T82"/>
  <c r="T81"/>
  <c r="R84"/>
  <c r="R83"/>
  <c r="R82"/>
  <c r="R81"/>
  <c r="P84"/>
  <c r="P83"/>
  <c r="P82"/>
  <c r="P81"/>
  <c i="1" r="AU53"/>
  <c i="3" r="BK84"/>
  <c r="BK83"/>
  <c r="J83"/>
  <c r="BK82"/>
  <c r="J82"/>
  <c r="BK81"/>
  <c r="J81"/>
  <c r="J56"/>
  <c r="J27"/>
  <c i="1" r="AG53"/>
  <c i="3" r="J84"/>
  <c r="BE84"/>
  <c r="J30"/>
  <c i="1" r="AV53"/>
  <c i="3" r="F30"/>
  <c i="1" r="AZ53"/>
  <c i="3" r="J58"/>
  <c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52"/>
  <c r="AX52"/>
  <c i="2" r="BI531"/>
  <c r="BH531"/>
  <c r="BG531"/>
  <c r="BF531"/>
  <c r="T531"/>
  <c r="T530"/>
  <c r="R531"/>
  <c r="R530"/>
  <c r="P531"/>
  <c r="P530"/>
  <c r="BK531"/>
  <c r="BK530"/>
  <c r="J530"/>
  <c r="J531"/>
  <c r="BE531"/>
  <c r="J74"/>
  <c r="BI529"/>
  <c r="BH529"/>
  <c r="BG529"/>
  <c r="BF529"/>
  <c r="T529"/>
  <c r="R529"/>
  <c r="P529"/>
  <c r="BK529"/>
  <c r="J529"/>
  <c r="BE529"/>
  <c r="BI527"/>
  <c r="BH527"/>
  <c r="BG527"/>
  <c r="BF527"/>
  <c r="T527"/>
  <c r="R527"/>
  <c r="P527"/>
  <c r="BK527"/>
  <c r="J527"/>
  <c r="BE527"/>
  <c r="BI525"/>
  <c r="BH525"/>
  <c r="BG525"/>
  <c r="BF525"/>
  <c r="T525"/>
  <c r="T524"/>
  <c r="R525"/>
  <c r="R524"/>
  <c r="P525"/>
  <c r="P524"/>
  <c r="BK525"/>
  <c r="BK524"/>
  <c r="J524"/>
  <c r="J525"/>
  <c r="BE525"/>
  <c r="J73"/>
  <c r="BI522"/>
  <c r="BH522"/>
  <c r="BG522"/>
  <c r="BF522"/>
  <c r="T522"/>
  <c r="R522"/>
  <c r="P522"/>
  <c r="BK522"/>
  <c r="J522"/>
  <c r="BE522"/>
  <c r="BI519"/>
  <c r="BH519"/>
  <c r="BG519"/>
  <c r="BF519"/>
  <c r="T519"/>
  <c r="R519"/>
  <c r="P519"/>
  <c r="BK519"/>
  <c r="J519"/>
  <c r="BE519"/>
  <c r="BI515"/>
  <c r="BH515"/>
  <c r="BG515"/>
  <c r="BF515"/>
  <c r="T515"/>
  <c r="R515"/>
  <c r="P515"/>
  <c r="BK515"/>
  <c r="J515"/>
  <c r="BE515"/>
  <c r="BI511"/>
  <c r="BH511"/>
  <c r="BG511"/>
  <c r="BF511"/>
  <c r="T511"/>
  <c r="R511"/>
  <c r="P511"/>
  <c r="BK511"/>
  <c r="J511"/>
  <c r="BE511"/>
  <c r="BI510"/>
  <c r="BH510"/>
  <c r="BG510"/>
  <c r="BF510"/>
  <c r="T510"/>
  <c r="R510"/>
  <c r="P510"/>
  <c r="BK510"/>
  <c r="J510"/>
  <c r="BE510"/>
  <c r="BI509"/>
  <c r="BH509"/>
  <c r="BG509"/>
  <c r="BF509"/>
  <c r="T509"/>
  <c r="R509"/>
  <c r="P509"/>
  <c r="BK509"/>
  <c r="J509"/>
  <c r="BE509"/>
  <c r="BI507"/>
  <c r="BH507"/>
  <c r="BG507"/>
  <c r="BF507"/>
  <c r="T507"/>
  <c r="R507"/>
  <c r="P507"/>
  <c r="BK507"/>
  <c r="J507"/>
  <c r="BE507"/>
  <c r="BI504"/>
  <c r="BH504"/>
  <c r="BG504"/>
  <c r="BF504"/>
  <c r="T504"/>
  <c r="R504"/>
  <c r="P504"/>
  <c r="BK504"/>
  <c r="J504"/>
  <c r="BE504"/>
  <c r="BI500"/>
  <c r="BH500"/>
  <c r="BG500"/>
  <c r="BF500"/>
  <c r="T500"/>
  <c r="R500"/>
  <c r="P500"/>
  <c r="BK500"/>
  <c r="J500"/>
  <c r="BE500"/>
  <c r="BI499"/>
  <c r="BH499"/>
  <c r="BG499"/>
  <c r="BF499"/>
  <c r="T499"/>
  <c r="R499"/>
  <c r="P499"/>
  <c r="BK499"/>
  <c r="J499"/>
  <c r="BE499"/>
  <c r="BI496"/>
  <c r="BH496"/>
  <c r="BG496"/>
  <c r="BF496"/>
  <c r="T496"/>
  <c r="R496"/>
  <c r="P496"/>
  <c r="BK496"/>
  <c r="J496"/>
  <c r="BE496"/>
  <c r="BI493"/>
  <c r="BH493"/>
  <c r="BG493"/>
  <c r="BF493"/>
  <c r="T493"/>
  <c r="R493"/>
  <c r="P493"/>
  <c r="BK493"/>
  <c r="J493"/>
  <c r="BE493"/>
  <c r="BI490"/>
  <c r="BH490"/>
  <c r="BG490"/>
  <c r="BF490"/>
  <c r="T490"/>
  <c r="R490"/>
  <c r="P490"/>
  <c r="BK490"/>
  <c r="J490"/>
  <c r="BE490"/>
  <c r="BI485"/>
  <c r="BH485"/>
  <c r="BG485"/>
  <c r="BF485"/>
  <c r="T485"/>
  <c r="T484"/>
  <c r="R485"/>
  <c r="R484"/>
  <c r="P485"/>
  <c r="P484"/>
  <c r="BK485"/>
  <c r="BK484"/>
  <c r="J484"/>
  <c r="J485"/>
  <c r="BE485"/>
  <c r="J72"/>
  <c r="BI483"/>
  <c r="BH483"/>
  <c r="BG483"/>
  <c r="BF483"/>
  <c r="T483"/>
  <c r="R483"/>
  <c r="P483"/>
  <c r="BK483"/>
  <c r="J483"/>
  <c r="BE483"/>
  <c r="BI482"/>
  <c r="BH482"/>
  <c r="BG482"/>
  <c r="BF482"/>
  <c r="T482"/>
  <c r="R482"/>
  <c r="P482"/>
  <c r="BK482"/>
  <c r="J482"/>
  <c r="BE482"/>
  <c r="BI481"/>
  <c r="BH481"/>
  <c r="BG481"/>
  <c r="BF481"/>
  <c r="T481"/>
  <c r="R481"/>
  <c r="P481"/>
  <c r="BK481"/>
  <c r="J481"/>
  <c r="BE481"/>
  <c r="BI480"/>
  <c r="BH480"/>
  <c r="BG480"/>
  <c r="BF480"/>
  <c r="T480"/>
  <c r="R480"/>
  <c r="P480"/>
  <c r="BK480"/>
  <c r="J480"/>
  <c r="BE480"/>
  <c r="BI479"/>
  <c r="BH479"/>
  <c r="BG479"/>
  <c r="BF479"/>
  <c r="T479"/>
  <c r="R479"/>
  <c r="P479"/>
  <c r="BK479"/>
  <c r="J479"/>
  <c r="BE479"/>
  <c r="BI478"/>
  <c r="BH478"/>
  <c r="BG478"/>
  <c r="BF478"/>
  <c r="T478"/>
  <c r="R478"/>
  <c r="P478"/>
  <c r="BK478"/>
  <c r="J478"/>
  <c r="BE478"/>
  <c r="BI477"/>
  <c r="BH477"/>
  <c r="BG477"/>
  <c r="BF477"/>
  <c r="T477"/>
  <c r="R477"/>
  <c r="P477"/>
  <c r="BK477"/>
  <c r="J477"/>
  <c r="BE477"/>
  <c r="BI471"/>
  <c r="BH471"/>
  <c r="BG471"/>
  <c r="BF471"/>
  <c r="T471"/>
  <c r="R471"/>
  <c r="P471"/>
  <c r="BK471"/>
  <c r="J471"/>
  <c r="BE471"/>
  <c r="BI467"/>
  <c r="BH467"/>
  <c r="BG467"/>
  <c r="BF467"/>
  <c r="T467"/>
  <c r="T466"/>
  <c r="R467"/>
  <c r="R466"/>
  <c r="P467"/>
  <c r="P466"/>
  <c r="BK467"/>
  <c r="BK466"/>
  <c r="J466"/>
  <c r="J467"/>
  <c r="BE467"/>
  <c r="J71"/>
  <c r="BI465"/>
  <c r="BH465"/>
  <c r="BG465"/>
  <c r="BF465"/>
  <c r="T465"/>
  <c r="R465"/>
  <c r="P465"/>
  <c r="BK465"/>
  <c r="J465"/>
  <c r="BE465"/>
  <c r="BI463"/>
  <c r="BH463"/>
  <c r="BG463"/>
  <c r="BF463"/>
  <c r="T463"/>
  <c r="R463"/>
  <c r="P463"/>
  <c r="BK463"/>
  <c r="J463"/>
  <c r="BE463"/>
  <c r="BI461"/>
  <c r="BH461"/>
  <c r="BG461"/>
  <c r="BF461"/>
  <c r="T461"/>
  <c r="R461"/>
  <c r="P461"/>
  <c r="BK461"/>
  <c r="J461"/>
  <c r="BE461"/>
  <c r="BI458"/>
  <c r="BH458"/>
  <c r="BG458"/>
  <c r="BF458"/>
  <c r="T458"/>
  <c r="R458"/>
  <c r="P458"/>
  <c r="BK458"/>
  <c r="J458"/>
  <c r="BE458"/>
  <c r="BI457"/>
  <c r="BH457"/>
  <c r="BG457"/>
  <c r="BF457"/>
  <c r="T457"/>
  <c r="R457"/>
  <c r="P457"/>
  <c r="BK457"/>
  <c r="J457"/>
  <c r="BE457"/>
  <c r="BI451"/>
  <c r="BH451"/>
  <c r="BG451"/>
  <c r="BF451"/>
  <c r="T451"/>
  <c r="R451"/>
  <c r="P451"/>
  <c r="BK451"/>
  <c r="J451"/>
  <c r="BE451"/>
  <c r="BI449"/>
  <c r="BH449"/>
  <c r="BG449"/>
  <c r="BF449"/>
  <c r="T449"/>
  <c r="R449"/>
  <c r="P449"/>
  <c r="BK449"/>
  <c r="J449"/>
  <c r="BE449"/>
  <c r="BI445"/>
  <c r="BH445"/>
  <c r="BG445"/>
  <c r="BF445"/>
  <c r="T445"/>
  <c r="R445"/>
  <c r="P445"/>
  <c r="BK445"/>
  <c r="J445"/>
  <c r="BE445"/>
  <c r="BI443"/>
  <c r="BH443"/>
  <c r="BG443"/>
  <c r="BF443"/>
  <c r="T443"/>
  <c r="R443"/>
  <c r="P443"/>
  <c r="BK443"/>
  <c r="J443"/>
  <c r="BE443"/>
  <c r="BI436"/>
  <c r="BH436"/>
  <c r="BG436"/>
  <c r="BF436"/>
  <c r="T436"/>
  <c r="T435"/>
  <c r="R436"/>
  <c r="R435"/>
  <c r="P436"/>
  <c r="P435"/>
  <c r="BK436"/>
  <c r="BK435"/>
  <c r="J435"/>
  <c r="J436"/>
  <c r="BE436"/>
  <c r="J70"/>
  <c r="BI434"/>
  <c r="BH434"/>
  <c r="BG434"/>
  <c r="BF434"/>
  <c r="T434"/>
  <c r="R434"/>
  <c r="P434"/>
  <c r="BK434"/>
  <c r="J434"/>
  <c r="BE434"/>
  <c r="BI433"/>
  <c r="BH433"/>
  <c r="BG433"/>
  <c r="BF433"/>
  <c r="T433"/>
  <c r="R433"/>
  <c r="P433"/>
  <c r="BK433"/>
  <c r="J433"/>
  <c r="BE433"/>
  <c r="BI432"/>
  <c r="BH432"/>
  <c r="BG432"/>
  <c r="BF432"/>
  <c r="T432"/>
  <c r="R432"/>
  <c r="P432"/>
  <c r="BK432"/>
  <c r="J432"/>
  <c r="BE432"/>
  <c r="BI431"/>
  <c r="BH431"/>
  <c r="BG431"/>
  <c r="BF431"/>
  <c r="T431"/>
  <c r="R431"/>
  <c r="P431"/>
  <c r="BK431"/>
  <c r="J431"/>
  <c r="BE431"/>
  <c r="BI430"/>
  <c r="BH430"/>
  <c r="BG430"/>
  <c r="BF430"/>
  <c r="T430"/>
  <c r="R430"/>
  <c r="P430"/>
  <c r="BK430"/>
  <c r="J430"/>
  <c r="BE430"/>
  <c r="BI429"/>
  <c r="BH429"/>
  <c r="BG429"/>
  <c r="BF429"/>
  <c r="T429"/>
  <c r="R429"/>
  <c r="P429"/>
  <c r="BK429"/>
  <c r="J429"/>
  <c r="BE429"/>
  <c r="BI428"/>
  <c r="BH428"/>
  <c r="BG428"/>
  <c r="BF428"/>
  <c r="T428"/>
  <c r="T427"/>
  <c r="R428"/>
  <c r="R427"/>
  <c r="P428"/>
  <c r="P427"/>
  <c r="BK428"/>
  <c r="BK427"/>
  <c r="J427"/>
  <c r="J428"/>
  <c r="BE428"/>
  <c r="J69"/>
  <c r="BI426"/>
  <c r="BH426"/>
  <c r="BG426"/>
  <c r="BF426"/>
  <c r="T426"/>
  <c r="R426"/>
  <c r="P426"/>
  <c r="BK426"/>
  <c r="J426"/>
  <c r="BE426"/>
  <c r="BI424"/>
  <c r="BH424"/>
  <c r="BG424"/>
  <c r="BF424"/>
  <c r="T424"/>
  <c r="R424"/>
  <c r="P424"/>
  <c r="BK424"/>
  <c r="J424"/>
  <c r="BE424"/>
  <c r="BI421"/>
  <c r="BH421"/>
  <c r="BG421"/>
  <c r="BF421"/>
  <c r="T421"/>
  <c r="R421"/>
  <c r="P421"/>
  <c r="BK421"/>
  <c r="J421"/>
  <c r="BE421"/>
  <c r="BI418"/>
  <c r="BH418"/>
  <c r="BG418"/>
  <c r="BF418"/>
  <c r="T418"/>
  <c r="R418"/>
  <c r="P418"/>
  <c r="BK418"/>
  <c r="J418"/>
  <c r="BE418"/>
  <c r="BI413"/>
  <c r="BH413"/>
  <c r="BG413"/>
  <c r="BF413"/>
  <c r="T413"/>
  <c r="R413"/>
  <c r="P413"/>
  <c r="BK413"/>
  <c r="J413"/>
  <c r="BE413"/>
  <c r="BI407"/>
  <c r="BH407"/>
  <c r="BG407"/>
  <c r="BF407"/>
  <c r="T407"/>
  <c r="R407"/>
  <c r="P407"/>
  <c r="BK407"/>
  <c r="J407"/>
  <c r="BE407"/>
  <c r="BI406"/>
  <c r="BH406"/>
  <c r="BG406"/>
  <c r="BF406"/>
  <c r="T406"/>
  <c r="R406"/>
  <c r="P406"/>
  <c r="BK406"/>
  <c r="J406"/>
  <c r="BE406"/>
  <c r="BI404"/>
  <c r="BH404"/>
  <c r="BG404"/>
  <c r="BF404"/>
  <c r="T404"/>
  <c r="R404"/>
  <c r="P404"/>
  <c r="BK404"/>
  <c r="J404"/>
  <c r="BE404"/>
  <c r="BI401"/>
  <c r="BH401"/>
  <c r="BG401"/>
  <c r="BF401"/>
  <c r="T401"/>
  <c r="T400"/>
  <c r="R401"/>
  <c r="R400"/>
  <c r="P401"/>
  <c r="P400"/>
  <c r="BK401"/>
  <c r="BK400"/>
  <c r="J400"/>
  <c r="J401"/>
  <c r="BE401"/>
  <c r="J68"/>
  <c r="BI399"/>
  <c r="BH399"/>
  <c r="BG399"/>
  <c r="BF399"/>
  <c r="T399"/>
  <c r="R399"/>
  <c r="P399"/>
  <c r="BK399"/>
  <c r="J399"/>
  <c r="BE399"/>
  <c r="BI395"/>
  <c r="BH395"/>
  <c r="BG395"/>
  <c r="BF395"/>
  <c r="T395"/>
  <c r="R395"/>
  <c r="P395"/>
  <c r="BK395"/>
  <c r="J395"/>
  <c r="BE395"/>
  <c r="BI391"/>
  <c r="BH391"/>
  <c r="BG391"/>
  <c r="BF391"/>
  <c r="T391"/>
  <c r="R391"/>
  <c r="P391"/>
  <c r="BK391"/>
  <c r="J391"/>
  <c r="BE391"/>
  <c r="BI387"/>
  <c r="BH387"/>
  <c r="BG387"/>
  <c r="BF387"/>
  <c r="T387"/>
  <c r="R387"/>
  <c r="P387"/>
  <c r="BK387"/>
  <c r="J387"/>
  <c r="BE387"/>
  <c r="BI385"/>
  <c r="BH385"/>
  <c r="BG385"/>
  <c r="BF385"/>
  <c r="T385"/>
  <c r="R385"/>
  <c r="P385"/>
  <c r="BK385"/>
  <c r="J385"/>
  <c r="BE385"/>
  <c r="BI380"/>
  <c r="BH380"/>
  <c r="BG380"/>
  <c r="BF380"/>
  <c r="T380"/>
  <c r="T379"/>
  <c r="R380"/>
  <c r="R379"/>
  <c r="P380"/>
  <c r="P379"/>
  <c r="BK380"/>
  <c r="BK379"/>
  <c r="J379"/>
  <c r="J380"/>
  <c r="BE380"/>
  <c r="J67"/>
  <c r="BI378"/>
  <c r="BH378"/>
  <c r="BG378"/>
  <c r="BF378"/>
  <c r="T378"/>
  <c r="R378"/>
  <c r="P378"/>
  <c r="BK378"/>
  <c r="J378"/>
  <c r="BE378"/>
  <c r="BI376"/>
  <c r="BH376"/>
  <c r="BG376"/>
  <c r="BF376"/>
  <c r="T376"/>
  <c r="R376"/>
  <c r="P376"/>
  <c r="BK376"/>
  <c r="J376"/>
  <c r="BE376"/>
  <c r="BI375"/>
  <c r="BH375"/>
  <c r="BG375"/>
  <c r="BF375"/>
  <c r="T375"/>
  <c r="R375"/>
  <c r="P375"/>
  <c r="BK375"/>
  <c r="J375"/>
  <c r="BE375"/>
  <c r="BI374"/>
  <c r="BH374"/>
  <c r="BG374"/>
  <c r="BF374"/>
  <c r="T374"/>
  <c r="R374"/>
  <c r="P374"/>
  <c r="BK374"/>
  <c r="J374"/>
  <c r="BE374"/>
  <c r="BI373"/>
  <c r="BH373"/>
  <c r="BG373"/>
  <c r="BF373"/>
  <c r="T373"/>
  <c r="R373"/>
  <c r="P373"/>
  <c r="BK373"/>
  <c r="J373"/>
  <c r="BE373"/>
  <c r="BI372"/>
  <c r="BH372"/>
  <c r="BG372"/>
  <c r="BF372"/>
  <c r="T372"/>
  <c r="R372"/>
  <c r="P372"/>
  <c r="BK372"/>
  <c r="J372"/>
  <c r="BE372"/>
  <c r="BI371"/>
  <c r="BH371"/>
  <c r="BG371"/>
  <c r="BF371"/>
  <c r="T371"/>
  <c r="R371"/>
  <c r="P371"/>
  <c r="BK371"/>
  <c r="J371"/>
  <c r="BE371"/>
  <c r="BI370"/>
  <c r="BH370"/>
  <c r="BG370"/>
  <c r="BF370"/>
  <c r="T370"/>
  <c r="R370"/>
  <c r="P370"/>
  <c r="BK370"/>
  <c r="J370"/>
  <c r="BE370"/>
  <c r="BI369"/>
  <c r="BH369"/>
  <c r="BG369"/>
  <c r="BF369"/>
  <c r="T369"/>
  <c r="R369"/>
  <c r="P369"/>
  <c r="BK369"/>
  <c r="J369"/>
  <c r="BE369"/>
  <c r="BI368"/>
  <c r="BH368"/>
  <c r="BG368"/>
  <c r="BF368"/>
  <c r="T368"/>
  <c r="R368"/>
  <c r="P368"/>
  <c r="BK368"/>
  <c r="J368"/>
  <c r="BE368"/>
  <c r="BI367"/>
  <c r="BH367"/>
  <c r="BG367"/>
  <c r="BF367"/>
  <c r="T367"/>
  <c r="R367"/>
  <c r="P367"/>
  <c r="BK367"/>
  <c r="J367"/>
  <c r="BE367"/>
  <c r="BI366"/>
  <c r="BH366"/>
  <c r="BG366"/>
  <c r="BF366"/>
  <c r="T366"/>
  <c r="R366"/>
  <c r="P366"/>
  <c r="BK366"/>
  <c r="J366"/>
  <c r="BE366"/>
  <c r="BI365"/>
  <c r="BH365"/>
  <c r="BG365"/>
  <c r="BF365"/>
  <c r="T365"/>
  <c r="R365"/>
  <c r="P365"/>
  <c r="BK365"/>
  <c r="J365"/>
  <c r="BE365"/>
  <c r="BI363"/>
  <c r="BH363"/>
  <c r="BG363"/>
  <c r="BF363"/>
  <c r="T363"/>
  <c r="R363"/>
  <c r="P363"/>
  <c r="BK363"/>
  <c r="J363"/>
  <c r="BE363"/>
  <c r="BI362"/>
  <c r="BH362"/>
  <c r="BG362"/>
  <c r="BF362"/>
  <c r="T362"/>
  <c r="R362"/>
  <c r="P362"/>
  <c r="BK362"/>
  <c r="J362"/>
  <c r="BE362"/>
  <c r="BI361"/>
  <c r="BH361"/>
  <c r="BG361"/>
  <c r="BF361"/>
  <c r="T361"/>
  <c r="R361"/>
  <c r="P361"/>
  <c r="BK361"/>
  <c r="J361"/>
  <c r="BE361"/>
  <c r="BI360"/>
  <c r="BH360"/>
  <c r="BG360"/>
  <c r="BF360"/>
  <c r="T360"/>
  <c r="R360"/>
  <c r="P360"/>
  <c r="BK360"/>
  <c r="J360"/>
  <c r="BE360"/>
  <c r="BI359"/>
  <c r="BH359"/>
  <c r="BG359"/>
  <c r="BF359"/>
  <c r="T359"/>
  <c r="R359"/>
  <c r="P359"/>
  <c r="BK359"/>
  <c r="J359"/>
  <c r="BE359"/>
  <c r="BI357"/>
  <c r="BH357"/>
  <c r="BG357"/>
  <c r="BF357"/>
  <c r="T357"/>
  <c r="R357"/>
  <c r="P357"/>
  <c r="BK357"/>
  <c r="J357"/>
  <c r="BE357"/>
  <c r="BI344"/>
  <c r="BH344"/>
  <c r="BG344"/>
  <c r="BF344"/>
  <c r="T344"/>
  <c r="R344"/>
  <c r="P344"/>
  <c r="BK344"/>
  <c r="J344"/>
  <c r="BE344"/>
  <c r="BI343"/>
  <c r="BH343"/>
  <c r="BG343"/>
  <c r="BF343"/>
  <c r="T343"/>
  <c r="R343"/>
  <c r="P343"/>
  <c r="BK343"/>
  <c r="J343"/>
  <c r="BE343"/>
  <c r="BI341"/>
  <c r="BH341"/>
  <c r="BG341"/>
  <c r="BF341"/>
  <c r="T341"/>
  <c r="R341"/>
  <c r="P341"/>
  <c r="BK341"/>
  <c r="J341"/>
  <c r="BE341"/>
  <c r="BI339"/>
  <c r="BH339"/>
  <c r="BG339"/>
  <c r="BF339"/>
  <c r="T339"/>
  <c r="R339"/>
  <c r="P339"/>
  <c r="BK339"/>
  <c r="J339"/>
  <c r="BE339"/>
  <c r="BI337"/>
  <c r="BH337"/>
  <c r="BG337"/>
  <c r="BF337"/>
  <c r="T337"/>
  <c r="T336"/>
  <c r="R337"/>
  <c r="R336"/>
  <c r="P337"/>
  <c r="P336"/>
  <c r="BK337"/>
  <c r="BK336"/>
  <c r="J336"/>
  <c r="J337"/>
  <c r="BE337"/>
  <c r="J66"/>
  <c r="BI335"/>
  <c r="BH335"/>
  <c r="BG335"/>
  <c r="BF335"/>
  <c r="T335"/>
  <c r="R335"/>
  <c r="P335"/>
  <c r="BK335"/>
  <c r="J335"/>
  <c r="BE335"/>
  <c r="BI333"/>
  <c r="BH333"/>
  <c r="BG333"/>
  <c r="BF333"/>
  <c r="T333"/>
  <c r="R333"/>
  <c r="P333"/>
  <c r="BK333"/>
  <c r="J333"/>
  <c r="BE333"/>
  <c r="BI329"/>
  <c r="BH329"/>
  <c r="BG329"/>
  <c r="BF329"/>
  <c r="T329"/>
  <c r="R329"/>
  <c r="P329"/>
  <c r="BK329"/>
  <c r="J329"/>
  <c r="BE329"/>
  <c r="BI327"/>
  <c r="BH327"/>
  <c r="BG327"/>
  <c r="BF327"/>
  <c r="T327"/>
  <c r="R327"/>
  <c r="P327"/>
  <c r="BK327"/>
  <c r="J327"/>
  <c r="BE327"/>
  <c r="BI325"/>
  <c r="BH325"/>
  <c r="BG325"/>
  <c r="BF325"/>
  <c r="T325"/>
  <c r="R325"/>
  <c r="P325"/>
  <c r="BK325"/>
  <c r="J325"/>
  <c r="BE325"/>
  <c r="BI323"/>
  <c r="BH323"/>
  <c r="BG323"/>
  <c r="BF323"/>
  <c r="T323"/>
  <c r="R323"/>
  <c r="P323"/>
  <c r="BK323"/>
  <c r="J323"/>
  <c r="BE323"/>
  <c r="BI321"/>
  <c r="BH321"/>
  <c r="BG321"/>
  <c r="BF321"/>
  <c r="T321"/>
  <c r="T320"/>
  <c r="R321"/>
  <c r="R320"/>
  <c r="P321"/>
  <c r="P320"/>
  <c r="BK321"/>
  <c r="BK320"/>
  <c r="J320"/>
  <c r="J321"/>
  <c r="BE321"/>
  <c r="J65"/>
  <c r="BI317"/>
  <c r="BH317"/>
  <c r="BG317"/>
  <c r="BF317"/>
  <c r="T317"/>
  <c r="R317"/>
  <c r="P317"/>
  <c r="BK317"/>
  <c r="J317"/>
  <c r="BE317"/>
  <c r="BI314"/>
  <c r="BH314"/>
  <c r="BG314"/>
  <c r="BF314"/>
  <c r="T314"/>
  <c r="R314"/>
  <c r="P314"/>
  <c r="BK314"/>
  <c r="J314"/>
  <c r="BE314"/>
  <c r="BI313"/>
  <c r="BH313"/>
  <c r="BG313"/>
  <c r="BF313"/>
  <c r="T313"/>
  <c r="R313"/>
  <c r="P313"/>
  <c r="BK313"/>
  <c r="J313"/>
  <c r="BE313"/>
  <c r="BI312"/>
  <c r="BH312"/>
  <c r="BG312"/>
  <c r="BF312"/>
  <c r="T312"/>
  <c r="R312"/>
  <c r="P312"/>
  <c r="BK312"/>
  <c r="J312"/>
  <c r="BE312"/>
  <c r="BI309"/>
  <c r="BH309"/>
  <c r="BG309"/>
  <c r="BF309"/>
  <c r="T309"/>
  <c r="R309"/>
  <c r="P309"/>
  <c r="BK309"/>
  <c r="J309"/>
  <c r="BE309"/>
  <c r="BI306"/>
  <c r="BH306"/>
  <c r="BG306"/>
  <c r="BF306"/>
  <c r="T306"/>
  <c r="R306"/>
  <c r="P306"/>
  <c r="BK306"/>
  <c r="J306"/>
  <c r="BE306"/>
  <c r="BI303"/>
  <c r="BH303"/>
  <c r="BG303"/>
  <c r="BF303"/>
  <c r="T303"/>
  <c r="R303"/>
  <c r="P303"/>
  <c r="BK303"/>
  <c r="J303"/>
  <c r="BE303"/>
  <c r="BI302"/>
  <c r="BH302"/>
  <c r="BG302"/>
  <c r="BF302"/>
  <c r="T302"/>
  <c r="T301"/>
  <c r="T300"/>
  <c r="R302"/>
  <c r="R301"/>
  <c r="R300"/>
  <c r="P302"/>
  <c r="P301"/>
  <c r="P300"/>
  <c r="BK302"/>
  <c r="BK301"/>
  <c r="J301"/>
  <c r="BK300"/>
  <c r="J300"/>
  <c r="J302"/>
  <c r="BE302"/>
  <c r="J64"/>
  <c r="J63"/>
  <c r="BI299"/>
  <c r="BH299"/>
  <c r="BG299"/>
  <c r="BF299"/>
  <c r="T299"/>
  <c r="R299"/>
  <c r="P299"/>
  <c r="BK299"/>
  <c r="J299"/>
  <c r="BE299"/>
  <c r="BI297"/>
  <c r="BH297"/>
  <c r="BG297"/>
  <c r="BF297"/>
  <c r="T297"/>
  <c r="R297"/>
  <c r="P297"/>
  <c r="BK297"/>
  <c r="J297"/>
  <c r="BE297"/>
  <c r="BI296"/>
  <c r="BH296"/>
  <c r="BG296"/>
  <c r="BF296"/>
  <c r="T296"/>
  <c r="R296"/>
  <c r="P296"/>
  <c r="BK296"/>
  <c r="J296"/>
  <c r="BE296"/>
  <c r="BI295"/>
  <c r="BH295"/>
  <c r="BG295"/>
  <c r="BF295"/>
  <c r="T295"/>
  <c r="T294"/>
  <c r="R295"/>
  <c r="R294"/>
  <c r="P295"/>
  <c r="P294"/>
  <c r="BK295"/>
  <c r="BK294"/>
  <c r="J294"/>
  <c r="J295"/>
  <c r="BE295"/>
  <c r="J62"/>
  <c r="BI293"/>
  <c r="BH293"/>
  <c r="BG293"/>
  <c r="BF293"/>
  <c r="T293"/>
  <c r="T292"/>
  <c r="R293"/>
  <c r="R292"/>
  <c r="P293"/>
  <c r="P292"/>
  <c r="BK293"/>
  <c r="BK292"/>
  <c r="J292"/>
  <c r="J293"/>
  <c r="BE293"/>
  <c r="J61"/>
  <c r="BI288"/>
  <c r="BH288"/>
  <c r="BG288"/>
  <c r="BF288"/>
  <c r="T288"/>
  <c r="R288"/>
  <c r="P288"/>
  <c r="BK288"/>
  <c r="J288"/>
  <c r="BE288"/>
  <c r="BI286"/>
  <c r="BH286"/>
  <c r="BG286"/>
  <c r="BF286"/>
  <c r="T286"/>
  <c r="R286"/>
  <c r="P286"/>
  <c r="BK286"/>
  <c r="J286"/>
  <c r="BE286"/>
  <c r="BI284"/>
  <c r="BH284"/>
  <c r="BG284"/>
  <c r="BF284"/>
  <c r="T284"/>
  <c r="R284"/>
  <c r="P284"/>
  <c r="BK284"/>
  <c r="J284"/>
  <c r="BE284"/>
  <c r="BI278"/>
  <c r="BH278"/>
  <c r="BG278"/>
  <c r="BF278"/>
  <c r="T278"/>
  <c r="R278"/>
  <c r="P278"/>
  <c r="BK278"/>
  <c r="J278"/>
  <c r="BE278"/>
  <c r="BI269"/>
  <c r="BH269"/>
  <c r="BG269"/>
  <c r="BF269"/>
  <c r="T269"/>
  <c r="R269"/>
  <c r="P269"/>
  <c r="BK269"/>
  <c r="J269"/>
  <c r="BE269"/>
  <c r="BI263"/>
  <c r="BH263"/>
  <c r="BG263"/>
  <c r="BF263"/>
  <c r="T263"/>
  <c r="R263"/>
  <c r="P263"/>
  <c r="BK263"/>
  <c r="J263"/>
  <c r="BE263"/>
  <c r="BI261"/>
  <c r="BH261"/>
  <c r="BG261"/>
  <c r="BF261"/>
  <c r="T261"/>
  <c r="R261"/>
  <c r="P261"/>
  <c r="BK261"/>
  <c r="J261"/>
  <c r="BE261"/>
  <c r="BI259"/>
  <c r="BH259"/>
  <c r="BG259"/>
  <c r="BF259"/>
  <c r="T259"/>
  <c r="R259"/>
  <c r="P259"/>
  <c r="BK259"/>
  <c r="J259"/>
  <c r="BE259"/>
  <c r="BI257"/>
  <c r="BH257"/>
  <c r="BG257"/>
  <c r="BF257"/>
  <c r="T257"/>
  <c r="R257"/>
  <c r="P257"/>
  <c r="BK257"/>
  <c r="J257"/>
  <c r="BE257"/>
  <c r="BI255"/>
  <c r="BH255"/>
  <c r="BG255"/>
  <c r="BF255"/>
  <c r="T255"/>
  <c r="R255"/>
  <c r="P255"/>
  <c r="BK255"/>
  <c r="J255"/>
  <c r="BE255"/>
  <c r="BI253"/>
  <c r="BH253"/>
  <c r="BG253"/>
  <c r="BF253"/>
  <c r="T253"/>
  <c r="R253"/>
  <c r="P253"/>
  <c r="BK253"/>
  <c r="J253"/>
  <c r="BE253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7"/>
  <c r="BH247"/>
  <c r="BG247"/>
  <c r="BF247"/>
  <c r="T247"/>
  <c r="R247"/>
  <c r="P247"/>
  <c r="BK247"/>
  <c r="J247"/>
  <c r="BE247"/>
  <c r="BI245"/>
  <c r="BH245"/>
  <c r="BG245"/>
  <c r="BF245"/>
  <c r="T245"/>
  <c r="R245"/>
  <c r="P245"/>
  <c r="BK245"/>
  <c r="J245"/>
  <c r="BE245"/>
  <c r="BI243"/>
  <c r="BH243"/>
  <c r="BG243"/>
  <c r="BF243"/>
  <c r="T243"/>
  <c r="R243"/>
  <c r="P243"/>
  <c r="BK243"/>
  <c r="J243"/>
  <c r="BE243"/>
  <c r="BI241"/>
  <c r="BH241"/>
  <c r="BG241"/>
  <c r="BF241"/>
  <c r="T241"/>
  <c r="R241"/>
  <c r="P241"/>
  <c r="BK241"/>
  <c r="J241"/>
  <c r="BE241"/>
  <c r="BI239"/>
  <c r="BH239"/>
  <c r="BG239"/>
  <c r="BF239"/>
  <c r="T239"/>
  <c r="R239"/>
  <c r="P239"/>
  <c r="BK239"/>
  <c r="J239"/>
  <c r="BE239"/>
  <c r="BI238"/>
  <c r="BH238"/>
  <c r="BG238"/>
  <c r="BF238"/>
  <c r="T238"/>
  <c r="R238"/>
  <c r="P238"/>
  <c r="BK238"/>
  <c r="J238"/>
  <c r="BE238"/>
  <c r="BI237"/>
  <c r="BH237"/>
  <c r="BG237"/>
  <c r="BF237"/>
  <c r="T237"/>
  <c r="R237"/>
  <c r="P237"/>
  <c r="BK237"/>
  <c r="J237"/>
  <c r="BE237"/>
  <c r="BI236"/>
  <c r="BH236"/>
  <c r="BG236"/>
  <c r="BF236"/>
  <c r="T236"/>
  <c r="R236"/>
  <c r="P236"/>
  <c r="BK236"/>
  <c r="J236"/>
  <c r="BE236"/>
  <c r="BI234"/>
  <c r="BH234"/>
  <c r="BG234"/>
  <c r="BF234"/>
  <c r="T234"/>
  <c r="R234"/>
  <c r="P234"/>
  <c r="BK234"/>
  <c r="J234"/>
  <c r="BE234"/>
  <c r="BI230"/>
  <c r="BH230"/>
  <c r="BG230"/>
  <c r="BF230"/>
  <c r="T230"/>
  <c r="R230"/>
  <c r="P230"/>
  <c r="BK230"/>
  <c r="J230"/>
  <c r="BE230"/>
  <c r="BI228"/>
  <c r="BH228"/>
  <c r="BG228"/>
  <c r="BF228"/>
  <c r="T228"/>
  <c r="R228"/>
  <c r="P228"/>
  <c r="BK228"/>
  <c r="J228"/>
  <c r="BE228"/>
  <c r="BI223"/>
  <c r="BH223"/>
  <c r="BG223"/>
  <c r="BF223"/>
  <c r="T223"/>
  <c r="R223"/>
  <c r="P223"/>
  <c r="BK223"/>
  <c r="J223"/>
  <c r="BE223"/>
  <c r="BI218"/>
  <c r="BH218"/>
  <c r="BG218"/>
  <c r="BF218"/>
  <c r="T218"/>
  <c r="R218"/>
  <c r="P218"/>
  <c r="BK218"/>
  <c r="J218"/>
  <c r="BE218"/>
  <c r="BI216"/>
  <c r="BH216"/>
  <c r="BG216"/>
  <c r="BF216"/>
  <c r="T216"/>
  <c r="R216"/>
  <c r="P216"/>
  <c r="BK216"/>
  <c r="J216"/>
  <c r="BE216"/>
  <c r="BI214"/>
  <c r="BH214"/>
  <c r="BG214"/>
  <c r="BF214"/>
  <c r="T214"/>
  <c r="R214"/>
  <c r="P214"/>
  <c r="BK214"/>
  <c r="J214"/>
  <c r="BE214"/>
  <c r="BI212"/>
  <c r="BH212"/>
  <c r="BG212"/>
  <c r="BF212"/>
  <c r="T212"/>
  <c r="R212"/>
  <c r="P212"/>
  <c r="BK212"/>
  <c r="J212"/>
  <c r="BE212"/>
  <c r="BI210"/>
  <c r="BH210"/>
  <c r="BG210"/>
  <c r="BF210"/>
  <c r="T210"/>
  <c r="R210"/>
  <c r="P210"/>
  <c r="BK210"/>
  <c r="J210"/>
  <c r="BE210"/>
  <c r="BI208"/>
  <c r="BH208"/>
  <c r="BG208"/>
  <c r="BF208"/>
  <c r="T208"/>
  <c r="R208"/>
  <c r="P208"/>
  <c r="BK208"/>
  <c r="J208"/>
  <c r="BE208"/>
  <c r="BI204"/>
  <c r="BH204"/>
  <c r="BG204"/>
  <c r="BF204"/>
  <c r="T204"/>
  <c r="R204"/>
  <c r="P204"/>
  <c r="BK204"/>
  <c r="J204"/>
  <c r="BE204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200"/>
  <c r="BH200"/>
  <c r="BG200"/>
  <c r="BF200"/>
  <c r="T200"/>
  <c r="R200"/>
  <c r="P200"/>
  <c r="BK200"/>
  <c r="J200"/>
  <c r="BE200"/>
  <c r="BI199"/>
  <c r="BH199"/>
  <c r="BG199"/>
  <c r="BF199"/>
  <c r="T199"/>
  <c r="R199"/>
  <c r="P199"/>
  <c r="BK199"/>
  <c r="J199"/>
  <c r="BE199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2"/>
  <c r="BH192"/>
  <c r="BG192"/>
  <c r="BF192"/>
  <c r="T192"/>
  <c r="R192"/>
  <c r="P192"/>
  <c r="BK192"/>
  <c r="J192"/>
  <c r="BE192"/>
  <c r="BI190"/>
  <c r="BH190"/>
  <c r="BG190"/>
  <c r="BF190"/>
  <c r="T190"/>
  <c r="T189"/>
  <c r="R190"/>
  <c r="R189"/>
  <c r="P190"/>
  <c r="P189"/>
  <c r="BK190"/>
  <c r="BK189"/>
  <c r="J189"/>
  <c r="J190"/>
  <c r="BE190"/>
  <c r="J60"/>
  <c r="BI187"/>
  <c r="BH187"/>
  <c r="BG187"/>
  <c r="BF187"/>
  <c r="T187"/>
  <c r="R187"/>
  <c r="P187"/>
  <c r="BK187"/>
  <c r="J187"/>
  <c r="BE187"/>
  <c r="BI182"/>
  <c r="BH182"/>
  <c r="BG182"/>
  <c r="BF182"/>
  <c r="T182"/>
  <c r="R182"/>
  <c r="P182"/>
  <c r="BK182"/>
  <c r="J182"/>
  <c r="BE182"/>
  <c r="BI177"/>
  <c r="BH177"/>
  <c r="BG177"/>
  <c r="BF177"/>
  <c r="T177"/>
  <c r="R177"/>
  <c r="P177"/>
  <c r="BK177"/>
  <c r="J177"/>
  <c r="BE177"/>
  <c r="BI172"/>
  <c r="BH172"/>
  <c r="BG172"/>
  <c r="BF172"/>
  <c r="T172"/>
  <c r="R172"/>
  <c r="P172"/>
  <c r="BK172"/>
  <c r="J172"/>
  <c r="BE172"/>
  <c r="BI169"/>
  <c r="BH169"/>
  <c r="BG169"/>
  <c r="BF169"/>
  <c r="T169"/>
  <c r="R169"/>
  <c r="P169"/>
  <c r="BK169"/>
  <c r="J169"/>
  <c r="BE169"/>
  <c r="BI160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4"/>
  <c r="BH154"/>
  <c r="BG154"/>
  <c r="BF154"/>
  <c r="T154"/>
  <c r="R154"/>
  <c r="P154"/>
  <c r="BK154"/>
  <c r="J154"/>
  <c r="BE154"/>
  <c r="BI147"/>
  <c r="BH147"/>
  <c r="BG147"/>
  <c r="BF147"/>
  <c r="T147"/>
  <c r="R147"/>
  <c r="P147"/>
  <c r="BK147"/>
  <c r="J147"/>
  <c r="BE147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29"/>
  <c r="BH129"/>
  <c r="BG129"/>
  <c r="BF129"/>
  <c r="T129"/>
  <c r="R129"/>
  <c r="P129"/>
  <c r="BK129"/>
  <c r="J129"/>
  <c r="BE129"/>
  <c r="BI127"/>
  <c r="BH127"/>
  <c r="BG127"/>
  <c r="BF127"/>
  <c r="T127"/>
  <c r="R127"/>
  <c r="P127"/>
  <c r="BK127"/>
  <c r="J127"/>
  <c r="BE127"/>
  <c r="BI125"/>
  <c r="BH125"/>
  <c r="BG125"/>
  <c r="BF125"/>
  <c r="T125"/>
  <c r="R125"/>
  <c r="P125"/>
  <c r="BK125"/>
  <c r="J125"/>
  <c r="BE125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3"/>
  <c r="BH113"/>
  <c r="BG113"/>
  <c r="BF113"/>
  <c r="T113"/>
  <c r="T112"/>
  <c r="R113"/>
  <c r="R112"/>
  <c r="P113"/>
  <c r="P112"/>
  <c r="BK113"/>
  <c r="BK112"/>
  <c r="J112"/>
  <c r="J113"/>
  <c r="BE113"/>
  <c r="J59"/>
  <c r="BI107"/>
  <c r="BH107"/>
  <c r="BG107"/>
  <c r="BF107"/>
  <c r="T107"/>
  <c r="R107"/>
  <c r="P107"/>
  <c r="BK107"/>
  <c r="J107"/>
  <c r="BE107"/>
  <c r="BI105"/>
  <c r="BH105"/>
  <c r="BG105"/>
  <c r="BF105"/>
  <c r="T105"/>
  <c r="R105"/>
  <c r="P105"/>
  <c r="BK105"/>
  <c r="J105"/>
  <c r="BE105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F34"/>
  <c i="1" r="BD52"/>
  <c i="2" r="BH97"/>
  <c r="F33"/>
  <c i="1" r="BC52"/>
  <c i="2" r="BG97"/>
  <c r="F32"/>
  <c i="1" r="BB52"/>
  <c i="2" r="BF97"/>
  <c r="J31"/>
  <c i="1" r="AW52"/>
  <c i="2" r="F31"/>
  <c i="1" r="BA52"/>
  <c i="2" r="T97"/>
  <c r="T96"/>
  <c r="T95"/>
  <c r="T94"/>
  <c r="R97"/>
  <c r="R96"/>
  <c r="R95"/>
  <c r="R94"/>
  <c r="P97"/>
  <c r="P96"/>
  <c r="P95"/>
  <c r="P94"/>
  <c i="1" r="AU52"/>
  <c i="2" r="BK97"/>
  <c r="BK96"/>
  <c r="J96"/>
  <c r="BK95"/>
  <c r="J95"/>
  <c r="BK94"/>
  <c r="J94"/>
  <c r="J56"/>
  <c r="J27"/>
  <c i="1" r="AG52"/>
  <c i="2" r="J97"/>
  <c r="BE97"/>
  <c r="J30"/>
  <c i="1" r="AV52"/>
  <c i="2" r="F30"/>
  <c i="1" r="AZ52"/>
  <c i="2" r="J58"/>
  <c r="J57"/>
  <c r="J90"/>
  <c r="F90"/>
  <c r="F88"/>
  <c r="E86"/>
  <c r="J51"/>
  <c r="F51"/>
  <c r="F49"/>
  <c r="E47"/>
  <c r="J36"/>
  <c r="J18"/>
  <c r="E18"/>
  <c r="F91"/>
  <c r="F52"/>
  <c r="J17"/>
  <c r="J12"/>
  <c r="J88"/>
  <c r="J49"/>
  <c r="E7"/>
  <c r="E84"/>
  <c r="E45"/>
  <c i="1" r="BD56"/>
  <c r="BC56"/>
  <c r="BB56"/>
  <c r="BA56"/>
  <c r="AZ56"/>
  <c r="AY56"/>
  <c r="AX56"/>
  <c r="AW56"/>
  <c r="AV56"/>
  <c r="AU56"/>
  <c r="AT56"/>
  <c r="AS56"/>
  <c r="AG56"/>
  <c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62"/>
  <c r="AN62"/>
  <c r="AT61"/>
  <c r="AN61"/>
  <c r="AT60"/>
  <c r="AN60"/>
  <c r="AT59"/>
  <c r="AN59"/>
  <c r="AT58"/>
  <c r="AN58"/>
  <c r="AT57"/>
  <c r="AN57"/>
  <c r="AN56"/>
  <c r="AT55"/>
  <c r="AN55"/>
  <c r="AT54"/>
  <c r="AN54"/>
  <c r="AT53"/>
  <c r="AN5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<sst xmlns="http://schemas.openxmlformats.org/spreadsheetml/2006/main">
  <si>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</si>
  <si>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</si>
  <si>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</si>
  <si>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</si>
  <si>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</si>
  <si>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</si>
  <si>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</si>
  <si>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{44e5fcad-ba9b-4676-aa7b-bb904973bca7}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</si>
  <si>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</si>
  <si>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</si>
  <si>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</si>
  <si>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</si>
  <si>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</si>
  <si>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</si>
  <si>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</si>
  <si>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</si>
  <si>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18_094_0000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</si>
  <si>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</si>
  <si>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</si>
  <si>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Revitalizace obecního úřadu Všelibice</t>
  </si>
  <si>
    <t>KSO:</t>
  </si>
  <si>
    <t/>
  </si>
  <si>
    <t>CC-CZ:</t>
  </si>
  <si>
    <t>Místo:</t>
  </si>
  <si>
    <t>OÚ Všelibice</t>
  </si>
  <si>
    <t>Datum:</t>
  </si>
  <si>
    <t>7. 2. 2019</t>
  </si>
  <si>
    <t>Zadavatel:</t>
  </si>
  <si>
    <t>IČ:</t>
  </si>
  <si>
    <t>Obec Všelibice</t>
  </si>
  <si>
    <t>DIČ:</t>
  </si>
  <si>
    <t>Uchazeč:</t>
  </si>
  <si>
    <t>Vyplň údaj</t>
  </si>
  <si>
    <t>Projektant:</t>
  </si>
  <si>
    <t>Ing.R.Hladký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</si>
  <si>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</si>
  <si>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</si>
  <si>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</si>
  <si>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</si>
  <si>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</si>
  <si>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</si>
  <si>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</si>
  <si>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</si>
  <si>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</si>
  <si>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</si>
  <si>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</si>
  <si>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</si>
  <si>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</si>
  <si>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</si>
  <si>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</si>
  <si>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</si>
  <si>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</si>
  <si>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</si>
  <si>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</si>
  <si>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</si>
  <si>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</si>
  <si>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</si>
  <si>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</si>
  <si>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</si>
  <si>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</si>
  <si>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</si>
  <si>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</si>
  <si>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</si>
  <si>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</si>
  <si>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</si>
  <si>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</si>
  <si>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</si>
  <si>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</si>
  <si>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</si>
  <si>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</si>
  <si>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</si>
  <si>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</si>
  <si>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</si>
  <si>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</si>
  <si>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</si>
  <si>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</si>
  <si>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</si>
  <si>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18_094_0100</t>
  </si>
  <si>
    <t>Stavební část</t>
  </si>
  <si>
    <t>STA</t>
  </si>
  <si>
    <t>1</t>
  </si>
  <si>
    <t>{fd60f412-09fd-4862-96fb-2a108aee8df1}</t>
  </si>
  <si>
    <t>2</t>
  </si>
  <si>
    <t>18_094_0200</t>
  </si>
  <si>
    <t>ZTI</t>
  </si>
  <si>
    <t>{0debf3d2-aebc-47a5-82a4-5b0e8f3cf2cf}</t>
  </si>
  <si>
    <t>18_094_0300</t>
  </si>
  <si>
    <t>ÚT</t>
  </si>
  <si>
    <t>{91c33f14-d3a0-4a77-8f4a-e0510f21f2f2}</t>
  </si>
  <si>
    <t>18_094_0400</t>
  </si>
  <si>
    <t>Elektroinstalace silnoproud</t>
  </si>
  <si>
    <t>{5e8daf35-da90-4765-b66c-23010a348bd5}</t>
  </si>
  <si>
    <t>18_094_0500</t>
  </si>
  <si>
    <t>Elektroinstalace slaboproud</t>
  </si>
  <si>
    <t>{e4f38631-42e9-4578-95fc-1085fb7a69fb}</t>
  </si>
  <si>
    <t>18_094_0510</t>
  </si>
  <si>
    <t>ELEKTRICKÁ ZABEZPEČOVACÍ SIGNALIZACE</t>
  </si>
  <si>
    <t>Soupis</t>
  </si>
  <si>
    <t>{ed70a0d1-6e9b-4072-bf0d-620d6596b3c8}</t>
  </si>
  <si>
    <t>18_094_0520</t>
  </si>
  <si>
    <t>TELEFONNÍ ROZVOD</t>
  </si>
  <si>
    <t>{bb99e1e7-7d88-4134-a0f3-773084665661}</t>
  </si>
  <si>
    <t>18_094_0530</t>
  </si>
  <si>
    <t>OBECNÍ ROZHLAS</t>
  </si>
  <si>
    <t>{94beaba6-b4a9-4257-a4b9-6fb25a1b56f5}</t>
  </si>
  <si>
    <t>18_094_0540</t>
  </si>
  <si>
    <t>KAMEROVÝ SYSTÉM - CCTV</t>
  </si>
  <si>
    <t>{8b66df67-a9c3-4789-b68e-d2d832195bf3}</t>
  </si>
  <si>
    <t>18_094_0550</t>
  </si>
  <si>
    <t>SPOLEČNÉ NÁKLADY</t>
  </si>
  <si>
    <t>{f08a6a1d-ba77-4de3-b29f-b9f4853b9326}</t>
  </si>
  <si>
    <t>18_094_0600</t>
  </si>
  <si>
    <t>Ostatní náklady</t>
  </si>
  <si>
    <t>{532f37ed-6f3e-43a8-a22f-9e173a47d1ec}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</si>
  <si>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</si>
  <si>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</si>
  <si>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</si>
  <si>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</si>
  <si>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</si>
  <si>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</si>
  <si>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</si>
  <si>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18_094_0100 - Stavební část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</si>
  <si>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</si>
  <si>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</si>
  <si>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</si>
  <si>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</si>
  <si>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</si>
  <si>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</si>
  <si>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</si>
  <si>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</si>
  <si>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</si>
  <si>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99 - Přesun hmot a manipulace se sutí</t>
  </si>
  <si>
    <t xml:space="preserve">    997 - Přesun sutě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</si>
  <si>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</si>
  <si>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</si>
  <si>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</si>
  <si>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</si>
  <si>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</si>
  <si>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</si>
  <si>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</si>
  <si>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</si>
  <si>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</si>
  <si>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</si>
  <si>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</si>
  <si>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</si>
  <si>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</si>
  <si>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</si>
  <si>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</si>
  <si>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</si>
  <si>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</si>
  <si>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</si>
  <si>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</si>
  <si>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</si>
  <si>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</si>
  <si>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</si>
  <si>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</si>
  <si>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</si>
  <si>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</si>
  <si>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</si>
  <si>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</si>
  <si>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</si>
  <si>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</si>
  <si>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</si>
  <si>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</si>
  <si>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</si>
  <si>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310238211</t>
  </si>
  <si>
    <t>Zazdívka otvorů ve zdivu nadzákladovém cihlami pálenými plochy přes 0,25 m2 do 1 m2 na maltu vápenocementovou</t>
  </si>
  <si>
    <t>m3</t>
  </si>
  <si>
    <t>CS ÚRS 2018 01</t>
  </si>
  <si>
    <t>4</t>
  </si>
  <si>
    <t>-520774769</t>
  </si>
  <si>
    <t>VV</t>
  </si>
  <si>
    <t>"v.č.02"1*0,7*0,5+0,5*1,76*2,1-0,86*2*0,5-0,7*0,7*0,5</t>
  </si>
  <si>
    <t>340231001</t>
  </si>
  <si>
    <t>Zazdívka otvorů v příčkách nebo stěnách děrovanými cihlami plochy přes 0,25 do 1 m2 , tloušťka příčky 80 mm</t>
  </si>
  <si>
    <t>m2</t>
  </si>
  <si>
    <t>-722283780</t>
  </si>
  <si>
    <t>"pod výdejním okénkem 1.PP"1,36*1,15</t>
  </si>
  <si>
    <t>340231015</t>
  </si>
  <si>
    <t>Zazdívka otvorů v příčkách nebo stěnách děrovanými cihlami plochy přes 1 do 4 m2 , tloušťka příčky 80 mm</t>
  </si>
  <si>
    <t>1256678354</t>
  </si>
  <si>
    <t>"v.č. 01"0,8*2,1</t>
  </si>
  <si>
    <t>"v.č. 02"1,065*2,5</t>
  </si>
  <si>
    <t>Mezisoučet</t>
  </si>
  <si>
    <t>346272236</t>
  </si>
  <si>
    <t>Přizdívky z pórobetonových tvárnic objemová hmotnost do 500 kg/m3, na tenké maltové lože, tloušťka přizdívky 100 mm</t>
  </si>
  <si>
    <t>1050218290</t>
  </si>
  <si>
    <t>"m.105+106"0,6*(1,3+1,35+0,8*2)</t>
  </si>
  <si>
    <t>5</t>
  </si>
  <si>
    <t>349231811</t>
  </si>
  <si>
    <t>Přizdívka z cihel ostění s ozubem ve vybouraných otvorech, s vysekáním kapes pro zavázaní přes 80 do 150 mm</t>
  </si>
  <si>
    <t>507094668</t>
  </si>
  <si>
    <t>"v.č. 01 Ostění vybouraných ocelových dvří - zazubení, položka použita i pro doplnění nadpraží např. EPS"</t>
  </si>
  <si>
    <t>"dveře 800"0,1*(2,1*2+1)*7</t>
  </si>
  <si>
    <t>"dveře 600"0,1*(2,1*2+0,8)*3</t>
  </si>
  <si>
    <t>6</t>
  </si>
  <si>
    <t>Úpravy povrchů, podlahy a osazování výplní</t>
  </si>
  <si>
    <t>6_01</t>
  </si>
  <si>
    <t>D+M hloubkové penetrace podkladu, pro realizaci nové tenkovrstvé omítky</t>
  </si>
  <si>
    <t>Kalkul. rozpočtáře</t>
  </si>
  <si>
    <t>-1024689552</t>
  </si>
  <si>
    <t>107,27+4,39+440,714</t>
  </si>
  <si>
    <t>7</t>
  </si>
  <si>
    <t>611135101</t>
  </si>
  <si>
    <t>Hrubá výplň rýh maltou jakékoli šířky rýhy ve stropech</t>
  </si>
  <si>
    <t>1182768226</t>
  </si>
  <si>
    <t>"Elektro silno"50*0,03</t>
  </si>
  <si>
    <t>8</t>
  </si>
  <si>
    <t>611142001</t>
  </si>
  <si>
    <t>Potažení vnitřních ploch pletivem v ploše nebo pruzích, na plném podkladu sklovláknitým vtlačením do tmelu stropů</t>
  </si>
  <si>
    <t>-1712050452</t>
  </si>
  <si>
    <t>"v ceně zohlednit vyrovnávku do 5mm"</t>
  </si>
  <si>
    <t>"v.č.02"14,07+63,83++2,8+4,96+4,15+2,9+14,56</t>
  </si>
  <si>
    <t>"v.č.01"4,39</t>
  </si>
  <si>
    <t>9</t>
  </si>
  <si>
    <t>611311131</t>
  </si>
  <si>
    <t>Potažení vnitřních ploch štukem tloušťky do 3 mm vodorovných konstrukcí stropů rovných</t>
  </si>
  <si>
    <t>545850567</t>
  </si>
  <si>
    <t>10</t>
  </si>
  <si>
    <t>611315421</t>
  </si>
  <si>
    <t>Oprava vápenné omítky vnitřních ploch štukové dvouvrstvé, tloušťky do 20 mm a tloušťky štuku do 3 mm stropů, v rozsahu opravované plochy do 10%</t>
  </si>
  <si>
    <t>-382038378</t>
  </si>
  <si>
    <t>"v.č.02 - položka použita pro tenkovrstvou omítku v rozsahu do 30%"13,77+16,15+14,56+15,2+29,64+32,06+31,39+2,68+3,05+5,24</t>
  </si>
  <si>
    <t>11</t>
  </si>
  <si>
    <t>611335411</t>
  </si>
  <si>
    <t>Oprava cementové omítky vnitřních ploch hladké, tloušťky do 20 mm, stropů, v rozsahu opravované plochy do 10%</t>
  </si>
  <si>
    <t>-1688428359</t>
  </si>
  <si>
    <t>12</t>
  </si>
  <si>
    <t>612135101</t>
  </si>
  <si>
    <t>Hrubá výplň rýh maltou jakékoli šířky rýhy ve stěnách</t>
  </si>
  <si>
    <t>1422474814</t>
  </si>
  <si>
    <t>"Elektro silno"120*0,03+50*0,07+40*0,05+"slabo "140*0,03+5*0,03</t>
  </si>
  <si>
    <t>13</t>
  </si>
  <si>
    <t>612142001</t>
  </si>
  <si>
    <t>Potažení vnitřních ploch pletivem v ploše nebo pruzích, na plném podkladu sklovláknitým vtlačením do tmelu stěn</t>
  </si>
  <si>
    <t>-2014076550</t>
  </si>
  <si>
    <t>"v.č.01 "2,7*(17,9+11,7*2+2,1*2+5,7*2+4,35*4+2,75*2+5,25*8+5,7*2+2,75*2+2,8*2+2,65*2)</t>
  </si>
  <si>
    <t>(2,7-2,1)*(1,35*2+1,3*2+4,35*4)+(2,7-1,5)*(0,75*2+1,4*2)-0,6*0,5</t>
  </si>
  <si>
    <t>-1*1,8*19-0,7*1*2+"ostění"0,3*(1*21+1,8*19*2+0,7*2*2)</t>
  </si>
  <si>
    <t>-2*2,18-1,75*2,17*2-0,8*2*7*2-0,6*2*3+0,3*(2,1*2+1)</t>
  </si>
  <si>
    <t>"v.č.02"</t>
  </si>
  <si>
    <t>2,5*(5,6+1,95*2+1,435*2+1,065+2,72+2,5+3)-0,6*2*4-0,8*2*2-1,36*0,66-0,86*2-0,7*0,7</t>
  </si>
  <si>
    <t>(2,5-2,1)*(1,25*2+1,275*4+1,55*2+1,435*2+0,85*2+0,8*2+2*2+1,46*4)</t>
  </si>
  <si>
    <t>"doplnění omítky - dozdívky"2,5*1,065+1*0,7*2+0,48*0,7*2+2,1*1*2</t>
  </si>
  <si>
    <t>14</t>
  </si>
  <si>
    <t>612311131</t>
  </si>
  <si>
    <t>Potažení vnitřních ploch štukem tloušťky do 3 mm svislých konstrukcí stěn</t>
  </si>
  <si>
    <t>349989781</t>
  </si>
  <si>
    <t>612315421</t>
  </si>
  <si>
    <t>Oprava vápenné omítky vnitřních ploch štukové dvouvrstvé, tloušťky do 20 mm a tloušťky štuku do 3 mm stěn, v rozsahu opravované plochy do 10%</t>
  </si>
  <si>
    <t>-1007199553</t>
  </si>
  <si>
    <t>"02 - ostatní prostory - kotelny, garáže"</t>
  </si>
  <si>
    <t>2,5*(5,2*10+0,6*2+2,8*4+5,7*2+3*4+2,5*2)-"obklad"10-2,5*2,05*4-1,3*1,3*4-1,2*2,5*2-0,9*2*2-0,9*2*2-0,9*2,1*2</t>
  </si>
  <si>
    <t>3*(5,7*4+5,625*4)-1*0,6*9-1*2*2*2</t>
  </si>
  <si>
    <t>2,5*(1,4*2+1,5*2+3,05*2+1*2+4,4*4)-0,8*2*2*2</t>
  </si>
  <si>
    <t>16</t>
  </si>
  <si>
    <t>612321121</t>
  </si>
  <si>
    <t>Omítka vápenocementová vnitřních ploch nanášená ručně jednovrstvá, tloušťky do 10 mm hladká svislých konstrukcí stěn</t>
  </si>
  <si>
    <t>1151295592</t>
  </si>
  <si>
    <t>"v.č. 01+02 "</t>
  </si>
  <si>
    <t xml:space="preserve">"předpoklad stávající obklad na buchty otlučen-  tedy doplnění omítky+ omítka na celou plochu obkladu"</t>
  </si>
  <si>
    <t>"01"2,1*(4,35*4+1,35*2+1,3*2)-0,6*2*2-1,2*1*2+0,3*(1,2*4+1*2)+1,5*(0,85*2+1,4*2-0,6)+0,6*(2,2+0,6)</t>
  </si>
  <si>
    <t>"0,2"2,1*(1,275*4+1,25*2+1,55*2+0,85*2+1,435*2+1,46*4+0,8*2+2)-0,6*2*8</t>
  </si>
  <si>
    <t>"doplnění omítky - dozdívky"2,5*1,065+1*0,7*2+0,48*0,7*2+2,1*1*2+1,36*1,15</t>
  </si>
  <si>
    <t>17</t>
  </si>
  <si>
    <t>612321141</t>
  </si>
  <si>
    <t>Omítka vápenocementová vnitřních ploch nanášená ručně dvouvrstvá, tloušťky jádrové omítky do 10 mm a tloušťky štuku do 3 mm štuková svislých konstrukcí stěn</t>
  </si>
  <si>
    <t>-1883630100</t>
  </si>
  <si>
    <t>"v.č. 0,2 "</t>
  </si>
  <si>
    <t>"ze strany garáže"1,065*2,5</t>
  </si>
  <si>
    <t>18</t>
  </si>
  <si>
    <t>612321191</t>
  </si>
  <si>
    <t>Omítka vápenocementová vnitřních ploch nanášená ručně Příplatek k cenám za každých dalších i započatých 5 mm tloušťky omítky přes 10 mm stěn</t>
  </si>
  <si>
    <t>1336525692</t>
  </si>
  <si>
    <t>105,23*2+2,663*2</t>
  </si>
  <si>
    <t>19</t>
  </si>
  <si>
    <t>612335411</t>
  </si>
  <si>
    <t>Oprava cementové omítky vnitřních ploch hladké, tloušťky do 20 mm, stěn, v rozsahu opravované plochy do 10%</t>
  </si>
  <si>
    <t>1692603049</t>
  </si>
  <si>
    <t>20</t>
  </si>
  <si>
    <t>622252002</t>
  </si>
  <si>
    <t>Montáž lišt kontaktního zateplení ostatních stěnových, dilatačních apod. lepených do tmelu</t>
  </si>
  <si>
    <t>m</t>
  </si>
  <si>
    <t>-848859226</t>
  </si>
  <si>
    <t>"použito pro vnitřní stěny"</t>
  </si>
  <si>
    <t>(99,803+73,668)/1,05</t>
  </si>
  <si>
    <t>M</t>
  </si>
  <si>
    <t>59051476</t>
  </si>
  <si>
    <t>profil okenní začišťovací se sklovláknitou armovací tkaninou 9 mm/2,4 m</t>
  </si>
  <si>
    <t>704350947</t>
  </si>
  <si>
    <t>"v.č. 01+02"</t>
  </si>
  <si>
    <t>2+2,18*2+1,75+2,17*2+1*17+1,8*34+0,6*4+1*2</t>
  </si>
  <si>
    <t>95,05*1,05</t>
  </si>
  <si>
    <t>22</t>
  </si>
  <si>
    <t>59051486</t>
  </si>
  <si>
    <t>lišta rohová PVC 10/15cm s tkaninou</t>
  </si>
  <si>
    <t>785409364</t>
  </si>
  <si>
    <t>0,6*2+2,1*2+1,75*2+2,17*4+2+2,18</t>
  </si>
  <si>
    <t>"vyrovnávka otvorů dveří"0,9*7+2*14+2*6+0,7*3</t>
  </si>
  <si>
    <t>70,16*1,05</t>
  </si>
  <si>
    <t>23</t>
  </si>
  <si>
    <t>633811111</t>
  </si>
  <si>
    <t>Broušení betonových podlah nerovností do 2 mm (stržení šlemu)</t>
  </si>
  <si>
    <t>1560489705</t>
  </si>
  <si>
    <t>"v.č.01+02 "</t>
  </si>
  <si>
    <t>"dlažba"4,97+4,76+1,05++2,8+4,96+4,15+2,9+14,07+63,83</t>
  </si>
  <si>
    <t>"PVC"24,57+24,8+11,96+29,93+14,44+14,7+13,78</t>
  </si>
  <si>
    <t>24</t>
  </si>
  <si>
    <t>633811119</t>
  </si>
  <si>
    <t>Broušení betonových podlah Příplatek k ceně za každý další 1 mm úběru</t>
  </si>
  <si>
    <t>-1902295483</t>
  </si>
  <si>
    <t>237,67*3</t>
  </si>
  <si>
    <t>Ostatní konstrukce a práce, bourání</t>
  </si>
  <si>
    <t>25</t>
  </si>
  <si>
    <t>9_01</t>
  </si>
  <si>
    <t>Demontáž stávajícího obkladu stěn v kanceláři starosty, vč. podkladního roštu a likvidace</t>
  </si>
  <si>
    <t>54837259</t>
  </si>
  <si>
    <t>"v.č. 01"1,7*(4,335*2+5,7*2-0,8)-0,8*(1*4-0,3*8)</t>
  </si>
  <si>
    <t>26</t>
  </si>
  <si>
    <t>9_02</t>
  </si>
  <si>
    <t>Demontáž stávajících garnyží</t>
  </si>
  <si>
    <t>kus</t>
  </si>
  <si>
    <t>1792885303</t>
  </si>
  <si>
    <t>2+1+8</t>
  </si>
  <si>
    <t>27</t>
  </si>
  <si>
    <t>9_03</t>
  </si>
  <si>
    <t>D+M - úprava stávající vzduchotechniky v=1,9m nad podlahou, VZT zkrácena a nový nasávací průduch v místě kuchyně</t>
  </si>
  <si>
    <t>1776006426</t>
  </si>
  <si>
    <t>28</t>
  </si>
  <si>
    <t>9_04</t>
  </si>
  <si>
    <t>D+M - průduchu stěnou tl. 150mm, DN 150, plast, oboustranná mřížka, vč. průrazu</t>
  </si>
  <si>
    <t>-43710744</t>
  </si>
  <si>
    <t>29</t>
  </si>
  <si>
    <t>9_05</t>
  </si>
  <si>
    <t>Demontáž stávajících akumulačních kamen pod výdejním okénkem v 1.PP</t>
  </si>
  <si>
    <t>-71686717</t>
  </si>
  <si>
    <t>30</t>
  </si>
  <si>
    <t>9_06</t>
  </si>
  <si>
    <t>Demontáž projektotu a plátna, po opravě interiéru opětovná montáž</t>
  </si>
  <si>
    <t>2107481563</t>
  </si>
  <si>
    <t>31</t>
  </si>
  <si>
    <t>9_07</t>
  </si>
  <si>
    <t xml:space="preserve">Stávající VZT mřížka - demontáž, vyčištění, opětovná montáž </t>
  </si>
  <si>
    <t>Kč</t>
  </si>
  <si>
    <t>-1065528247</t>
  </si>
  <si>
    <t>32</t>
  </si>
  <si>
    <t>9_08</t>
  </si>
  <si>
    <t>D+M - úprava stěny v místě tělesa MINIB, dopnění SDK konstruukce, izolace, záklop, systémový rámeček kolem tělesa, doplnění izolace rozvodu v místě, otvor. cca 1,6*1,2m</t>
  </si>
  <si>
    <t>-1659360982</t>
  </si>
  <si>
    <t>33</t>
  </si>
  <si>
    <t>949121111</t>
  </si>
  <si>
    <t>Montáž lešení lehkého kozového dílcového o výšce lešeňové podlahy do 1,2 m</t>
  </si>
  <si>
    <t>sada</t>
  </si>
  <si>
    <t>199251873</t>
  </si>
  <si>
    <t>34</t>
  </si>
  <si>
    <t>949121211</t>
  </si>
  <si>
    <t>Montáž lešení lehkého kozového dílcového Příplatek za první a každý další den použití lešení k ceně -1111</t>
  </si>
  <si>
    <t>1266887023</t>
  </si>
  <si>
    <t>3*5</t>
  </si>
  <si>
    <t>35</t>
  </si>
  <si>
    <t>949121811</t>
  </si>
  <si>
    <t>Demontáž lešení lehkého kozového dílcového o výšce lešeňové podlahy do 1,2 m</t>
  </si>
  <si>
    <t>-1784037875</t>
  </si>
  <si>
    <t>36</t>
  </si>
  <si>
    <t>952901111</t>
  </si>
  <si>
    <t>Vyčištění budov nebo objektů před předáním do užívání budov bytové nebo občanské výstavby, světlé výšky podlaží do 4 m</t>
  </si>
  <si>
    <t>88557468</t>
  </si>
  <si>
    <t>"v.č. 01+02"4,39+10,21+24,57+24,8+11,96+4,97+4,76+1,05+29,93+14,44+14,7+13,78+21,68</t>
  </si>
  <si>
    <t>14,07+63,83+13,77+16,15+2,8+4,96+4,15+2,9+14,56+15,2+29,64</t>
  </si>
  <si>
    <t>37</t>
  </si>
  <si>
    <t>962031133</t>
  </si>
  <si>
    <t>Bourání příček z cihel, tvárnic nebo příčkovek z cihel pálených, plných nebo dutých na maltu vápennou nebo vápenocementovou, tl. do 150 mm</t>
  </si>
  <si>
    <t>-1708734178</t>
  </si>
  <si>
    <t>"v.č.01"2,85*(1,35+1,3)-0,6*2*2</t>
  </si>
  <si>
    <t>38</t>
  </si>
  <si>
    <t>962032240</t>
  </si>
  <si>
    <t>Bourání zdiva nadzákladového z cihel nebo tvárnic z cihel pálených nebo vápenopískových, na maltu cementovou, objemu do 1 m3</t>
  </si>
  <si>
    <t>1020966319</t>
  </si>
  <si>
    <t>"v.č.02"0,5*1,76*2,1-0,86*2,03*0,5-0,7*0,7*0,5</t>
  </si>
  <si>
    <t>39</t>
  </si>
  <si>
    <t>965081213</t>
  </si>
  <si>
    <t>Bourání podlah z dlaždic bez podkladního lože nebo mazaniny, s jakoukoliv výplní spár keramických nebo xylolitových tl. do 10 mm, plochy přes 1 m2</t>
  </si>
  <si>
    <t>-329560225</t>
  </si>
  <si>
    <t>"v.č. 01 a 02"4,97+4,76+1,05++2,8+4,96+4,15+2,9+14,07+63,83</t>
  </si>
  <si>
    <t>40</t>
  </si>
  <si>
    <t>965081611</t>
  </si>
  <si>
    <t>Odsekání soklíků včetně otlučení podkladní omítky až na zdivo rovných</t>
  </si>
  <si>
    <t>218108466</t>
  </si>
  <si>
    <t>"v.č. 01+02"3,4*2+1,35+1,3+0,1*2-0,6*2+5,6-0,6*3-0,8+1,75</t>
  </si>
  <si>
    <t>41</t>
  </si>
  <si>
    <t>968062456</t>
  </si>
  <si>
    <t>Vybourání dřevěných rámů oken s křídly, dveřních zárubní, vrat, stěn, ostění nebo obkladů dveřních zárubní, plochy přes 2 m2</t>
  </si>
  <si>
    <t>1706491698</t>
  </si>
  <si>
    <t>"v.č. 01 "2*2,18+1,75*2,17</t>
  </si>
  <si>
    <t>42</t>
  </si>
  <si>
    <t>969011121</t>
  </si>
  <si>
    <t>Vybourání vodovodního, plynového a pod. vedení DN do 52 mm</t>
  </si>
  <si>
    <t>-208250797</t>
  </si>
  <si>
    <t>"odhad"</t>
  </si>
  <si>
    <t>"v.č.01"10</t>
  </si>
  <si>
    <t>"v.č. 02"15</t>
  </si>
  <si>
    <t>43</t>
  </si>
  <si>
    <t>969021111</t>
  </si>
  <si>
    <t>Vybourání kanalizačního potrubí DN do 100 mm</t>
  </si>
  <si>
    <t>214245199</t>
  </si>
  <si>
    <t>"v.č.01"5</t>
  </si>
  <si>
    <t>"v.č. 02"7</t>
  </si>
  <si>
    <t>44</t>
  </si>
  <si>
    <t>971033131</t>
  </si>
  <si>
    <t>Vybourání otvorů ve zdivu základovém nebo nadzákladovém z cihel, tvárnic, příčkovek z cihel pálených na maltu vápennou nebo vápenocementovou průměru profilu do 60 mm, tl. do 150 mm</t>
  </si>
  <si>
    <t>1082132506</t>
  </si>
  <si>
    <t>"odhad"5</t>
  </si>
  <si>
    <t>45</t>
  </si>
  <si>
    <t>968072455</t>
  </si>
  <si>
    <t>Vybourání kovových rámů oken s křídly, dveřních zárubní, vrat, stěn, ostění nebo obkladů dveřních zárubní, plochy do 2 m2</t>
  </si>
  <si>
    <t>-1973997250</t>
  </si>
  <si>
    <t>"v.č.01"0,8*2*8+0,6*2*5</t>
  </si>
  <si>
    <t>"v.č. 02"0,6*2</t>
  </si>
  <si>
    <t>46</t>
  </si>
  <si>
    <t>-570899156</t>
  </si>
  <si>
    <t>"Elektro slabo"24+5</t>
  </si>
  <si>
    <t>47</t>
  </si>
  <si>
    <t>971033141</t>
  </si>
  <si>
    <t>Vybourání otvorů ve zdivu základovém nebo nadzákladovém z cihel, tvárnic, příčkovek z cihel pálených na maltu vápennou nebo vápenocementovou průměru profilu do 60 mm, tl. do 300 mm</t>
  </si>
  <si>
    <t>-924736214</t>
  </si>
  <si>
    <t>48</t>
  </si>
  <si>
    <t>971033161</t>
  </si>
  <si>
    <t>Vybourání otvorů ve zdivu základovém nebo nadzákladovém z cihel, tvárnic, příčkovek z cihel pálených na maltu vápennou nebo vápenocementovou průměru profilu do 60 mm, tl. do 600 mm</t>
  </si>
  <si>
    <t>-1654236918</t>
  </si>
  <si>
    <t>49</t>
  </si>
  <si>
    <t>971033231</t>
  </si>
  <si>
    <t>Vybourání otvorů ve zdivu základovém nebo nadzákladovém z cihel, tvárnic, příčkovek z cihel pálených na maltu vápennou nebo vápenocementovou plochy do 0,0225 m2, tl. do 150 mm</t>
  </si>
  <si>
    <t>1569689693</t>
  </si>
  <si>
    <t>50</t>
  </si>
  <si>
    <t>971033251</t>
  </si>
  <si>
    <t>Vybourání otvorů ve zdivu základovém nebo nadzákladovém z cihel, tvárnic, příčkovek z cihel pálených na maltu vápennou nebo vápenocementovou plochy do 0,0225 m2, tl. do 450 mm</t>
  </si>
  <si>
    <t>1526180024</t>
  </si>
  <si>
    <t>"Elektro silno"5+8</t>
  </si>
  <si>
    <t>51</t>
  </si>
  <si>
    <t>972012211</t>
  </si>
  <si>
    <t>Vybourání výplní otvorů z lehkých betonů v prefabrikovaných stropech tl. přes 120 mm, plochy do 0,09 m2</t>
  </si>
  <si>
    <t>2082920689</t>
  </si>
  <si>
    <t>"odhad"4</t>
  </si>
  <si>
    <t>52</t>
  </si>
  <si>
    <t>972055141</t>
  </si>
  <si>
    <t>Vybourání otvorů ve stropech nebo klenbách železobetonových ve stropech z dutých prefabrikátů, plochy do 0,0225 m2, tl. přes 120 mm</t>
  </si>
  <si>
    <t>-1254839846</t>
  </si>
  <si>
    <t>"Elektro silno"2</t>
  </si>
  <si>
    <t>53</t>
  </si>
  <si>
    <t>973031151</t>
  </si>
  <si>
    <t>Vysekání výklenků nebo kapes ve zdivu z cihel na maltu vápennou nebo vápenocementovou výklenků, pohledové plochy přes 0,25 m2</t>
  </si>
  <si>
    <t>1424605288</t>
  </si>
  <si>
    <t>"elektro 0,55*0,5*0,16"0,55*0,5*0,16*2</t>
  </si>
  <si>
    <t>54</t>
  </si>
  <si>
    <t>973031616</t>
  </si>
  <si>
    <t>Vysekání výklenků nebo kapes ve zdivu z cihel na maltu vápennou nebo vápenocementovou kapes pro špalíky a krabice, velikosti do 100x100x50 mm</t>
  </si>
  <si>
    <t>-308863715</t>
  </si>
  <si>
    <t>"Elektro slabo"50</t>
  </si>
  <si>
    <t>55</t>
  </si>
  <si>
    <t>973031812</t>
  </si>
  <si>
    <t>Vysekání výklenků nebo kapes ve zdivu z cihel na maltu vápennou nebo vápenocementovou kapes pro zavázání nových příček, tl. do 100 mm</t>
  </si>
  <si>
    <t>823162759</t>
  </si>
  <si>
    <t>"v.č. 02"2,5*2</t>
  </si>
  <si>
    <t>56</t>
  </si>
  <si>
    <t>973031826</t>
  </si>
  <si>
    <t>Vysekání výklenků nebo kapes ve zdivu z cihel na maltu vápennou nebo vápenocementovou kapes pro zavázání nových zdí, tl. do 600 mm</t>
  </si>
  <si>
    <t>1208033868</t>
  </si>
  <si>
    <t>"v.č. 02"0,7*2+0,7</t>
  </si>
  <si>
    <t>57</t>
  </si>
  <si>
    <t>974031121</t>
  </si>
  <si>
    <t>Vysekání rýh ve zdivu cihelném na maltu vápennou nebo vápenocementovou do hl. 30 mm a šířky do 30 mm</t>
  </si>
  <si>
    <t>-1912606890</t>
  </si>
  <si>
    <t>"Elektro silno"120+"slabo "140</t>
  </si>
  <si>
    <t>58</t>
  </si>
  <si>
    <t>974031122</t>
  </si>
  <si>
    <t>Vysekání rýh ve zdivu cihelném na maltu vápennou nebo vápenocementovou do hl. 30 mm a šířky do 70 mm</t>
  </si>
  <si>
    <t>-969724543</t>
  </si>
  <si>
    <t>"Elektro silno"50+"slabo "5</t>
  </si>
  <si>
    <t>59</t>
  </si>
  <si>
    <t>974031132</t>
  </si>
  <si>
    <t>Vysekání rýh ve zdivu cihelném na maltu vápennou nebo vápenocementovou do hl. 50 mm a šířky do 70 mm</t>
  </si>
  <si>
    <t>656889030</t>
  </si>
  <si>
    <t>"Elektro silno"40</t>
  </si>
  <si>
    <t>60</t>
  </si>
  <si>
    <t>974082272</t>
  </si>
  <si>
    <t>Vysekání rýh pro vodiče v omítce cementové stropů nebo kleneb, šířky do 30 mm</t>
  </si>
  <si>
    <t>187499958</t>
  </si>
  <si>
    <t>"Elektro silno"50</t>
  </si>
  <si>
    <t>61</t>
  </si>
  <si>
    <t>978011121</t>
  </si>
  <si>
    <t>Otlučení vápenných nebo vápenocementových omítek vnitřních ploch stropů, v rozsahu přes 5 do 10 %</t>
  </si>
  <si>
    <t>1603476773</t>
  </si>
  <si>
    <t>62</t>
  </si>
  <si>
    <t>978013111</t>
  </si>
  <si>
    <t>Otlučení vápenných nebo vápenocementových omítek vnitřních ploch stěn s vyškrabáním spar, s očištěním zdiva, v rozsahu do 5 %</t>
  </si>
  <si>
    <t>-1912936574</t>
  </si>
  <si>
    <t>63</t>
  </si>
  <si>
    <t>978013121</t>
  </si>
  <si>
    <t>Otlučení vápenných nebo vápenocementových omítek vnitřních ploch stěn s vyškrabáním spar, s očištěním zdiva, v rozsahu přes 5 do 10 %</t>
  </si>
  <si>
    <t>-1596314281</t>
  </si>
  <si>
    <t>64</t>
  </si>
  <si>
    <t>978021191</t>
  </si>
  <si>
    <t>Otlučení cementových vnitřních ploch stěn, v rozsahu do 100 %</t>
  </si>
  <si>
    <t>-1619742620</t>
  </si>
  <si>
    <t>"v.č.01 - doplnění obkladu - vyrovnávka podkladu"(2,1-1,5)*(0,45*2+1,85*2+0,6*2+0,6*2+0,8*4+1,35*2+0,1*2)-0,6*1*2+0,3*(0,6*4+1*2)</t>
  </si>
  <si>
    <t>2,1*(3,4*2+0,75*2+1,55*2-0,6*2)</t>
  </si>
  <si>
    <t>"v.č.02"(2,1-1,7)*(1,25*2+1,275*4+1,55*2+1,435*2+0,85*2+0,8*2+2*2+1,46*4-0,6*8)</t>
  </si>
  <si>
    <t>1,7*2,72</t>
  </si>
  <si>
    <t>65</t>
  </si>
  <si>
    <t>978035121</t>
  </si>
  <si>
    <t>Odstranění tenkovrstvých omítek nebo štuku tloušťky přes 2 mm odsekáním, rozsahu do 10%</t>
  </si>
  <si>
    <t>1296224964</t>
  </si>
  <si>
    <t>"v.č.02"13,77+16,15+14,56+15,2+29,64+32,06+31,39+2,68+3,05+5,24</t>
  </si>
  <si>
    <t>66</t>
  </si>
  <si>
    <t>978035125</t>
  </si>
  <si>
    <t>Odstranění tenkovrstvých omítek nebo štuku tloušťky přes 2 mm odsekáním, rozsahu přes 30 do 50%</t>
  </si>
  <si>
    <t>294463787</t>
  </si>
  <si>
    <t>67</t>
  </si>
  <si>
    <t>978059311</t>
  </si>
  <si>
    <t>Odsekání obkladů stěn včetně otlučení podkladní omítky až na zdivo z dlaždic z čediče přes 1 m2</t>
  </si>
  <si>
    <t>1299750335</t>
  </si>
  <si>
    <t>"v.č. 01 "1,5*(0,6*2+1,85*2+0,6*2+0,8*4+1,35*4-0,6*2+1,4*2+0,75*2-0,6)-1*0,6*2+0,3*(1*2+0,6*2)</t>
  </si>
  <si>
    <t>"V.Č. 02"1,7*(1,275*4+1,25*2+1,55*2+0,85*2+1,435*2+1,46*4+0,8*2+2*2-0,6*8)</t>
  </si>
  <si>
    <t>99</t>
  </si>
  <si>
    <t>Přesun hmot a manipulace se sutí</t>
  </si>
  <si>
    <t>68</t>
  </si>
  <si>
    <t>998011002</t>
  </si>
  <si>
    <t>Přesun hmot pro budovy občanské výstavby, bydlení, výrobu a služby s nosnou svislou konstrukcí zděnou z cihel, tvárnic nebo kamene vodorovná dopravní vzdálenost do 100 m pro budovy výšky přes 6 do 12 m</t>
  </si>
  <si>
    <t>t</t>
  </si>
  <si>
    <t>956352548</t>
  </si>
  <si>
    <t>997</t>
  </si>
  <si>
    <t>Přesun sutě</t>
  </si>
  <si>
    <t>69</t>
  </si>
  <si>
    <t>997013211</t>
  </si>
  <si>
    <t>Vnitrostaveništní doprava suti a vybouraných hmot vodorovně do 50 m svisle ručně (nošením po schodech) pro budovy a haly výšky do 6 m</t>
  </si>
  <si>
    <t>-1710430854</t>
  </si>
  <si>
    <t>70</t>
  </si>
  <si>
    <t>997013501</t>
  </si>
  <si>
    <t>Odvoz suti a vybouraných hmot na skládku nebo meziskládku se složením, na vzdálenost do 1 km</t>
  </si>
  <si>
    <t>-1142263873</t>
  </si>
  <si>
    <t>71</t>
  </si>
  <si>
    <t>997013509</t>
  </si>
  <si>
    <t>Odvoz suti a vybouraných hmot na skládku nebo meziskládku se složením, na vzdálenost Příplatek k ceně za každý další i započatý 1 km přes 1 km</t>
  </si>
  <si>
    <t>1361764745</t>
  </si>
  <si>
    <t>23,176*9 'Přepočtené koeficientem množství</t>
  </si>
  <si>
    <t>72</t>
  </si>
  <si>
    <t>997013831</t>
  </si>
  <si>
    <t>Poplatek za uložení stavebního odpadu na skládce (skládkovné) směsného stavebního a demoličního zatříděného do Katalogu odpadů pod kódem 170 904</t>
  </si>
  <si>
    <t>-23678688</t>
  </si>
  <si>
    <t>PSV</t>
  </si>
  <si>
    <t>Práce a dodávky PSV</t>
  </si>
  <si>
    <t>725</t>
  </si>
  <si>
    <t>Zdravotechnika - zařizovací předměty</t>
  </si>
  <si>
    <t>73</t>
  </si>
  <si>
    <t>725_001</t>
  </si>
  <si>
    <t>Demontáž stávajících rozvodů ZTI, vč. vysekání, zaslepení, zaomítání, od místa napojení po zařizovací předměty</t>
  </si>
  <si>
    <t>78226959</t>
  </si>
  <si>
    <t>74</t>
  </si>
  <si>
    <t>725110811</t>
  </si>
  <si>
    <t>Demontáž klozetů splachovacích s nádrží nebo tlakovým splachovačem</t>
  </si>
  <si>
    <t>soubor</t>
  </si>
  <si>
    <t>972461960</t>
  </si>
  <si>
    <t>"v.č. D1.1-1+2 "</t>
  </si>
  <si>
    <t>75</t>
  </si>
  <si>
    <t>725130811</t>
  </si>
  <si>
    <t>Demontáž pisoárových stání s nádrží 1 dílných</t>
  </si>
  <si>
    <t>-2044577422</t>
  </si>
  <si>
    <t>"v.č. 02 "</t>
  </si>
  <si>
    <t>76</t>
  </si>
  <si>
    <t>725210821</t>
  </si>
  <si>
    <t>Demontáž umyvadel bez výtokových armatur umyvadel</t>
  </si>
  <si>
    <t>628875359</t>
  </si>
  <si>
    <t>2+2</t>
  </si>
  <si>
    <t>77</t>
  </si>
  <si>
    <t>725330820</t>
  </si>
  <si>
    <t>Demontáž výlevek bez výtokových armatur a bez nádrže a splachovacího potrubí diturvitových</t>
  </si>
  <si>
    <t>1663884786</t>
  </si>
  <si>
    <t>78</t>
  </si>
  <si>
    <t>725590811</t>
  </si>
  <si>
    <t>Vnitrostaveništní přemístění vybouraných (demontovaných) hmot zařizovacích předmětů vodorovně do 100 m v objektech výšky do 6 m</t>
  </si>
  <si>
    <t>-1136145242</t>
  </si>
  <si>
    <t>79</t>
  </si>
  <si>
    <t>725810811</t>
  </si>
  <si>
    <t>Demontáž výtokových ventilů nástěnných</t>
  </si>
  <si>
    <t>-1793999555</t>
  </si>
  <si>
    <t>4+2</t>
  </si>
  <si>
    <t>80</t>
  </si>
  <si>
    <t>725820801</t>
  </si>
  <si>
    <t>Demontáž baterií nástěnných do G 3/4</t>
  </si>
  <si>
    <t>1043610309</t>
  </si>
  <si>
    <t>763</t>
  </si>
  <si>
    <t>Konstrukce suché výstavby</t>
  </si>
  <si>
    <t>81</t>
  </si>
  <si>
    <t>76313</t>
  </si>
  <si>
    <t>Montáž podhledu sádrokartonového vložení nových kazet</t>
  </si>
  <si>
    <t>-2083696782</t>
  </si>
  <si>
    <t>"v.č.01"24,8</t>
  </si>
  <si>
    <t>82</t>
  </si>
  <si>
    <t>763135881</t>
  </si>
  <si>
    <t>Demontáž podhledu sádrokartonového vyjmutí kazet</t>
  </si>
  <si>
    <t>1714801016</t>
  </si>
  <si>
    <t>83</t>
  </si>
  <si>
    <t>763164511</t>
  </si>
  <si>
    <t>Obklad ze sádrokartonových desek konstrukcí kovových včetně ochranných úhelníků ve tvaru L rozvinuté šíře do 0,4 m, opláštěný deskou standardní A, tl. 12,5 mm</t>
  </si>
  <si>
    <t>-471462214</t>
  </si>
  <si>
    <t>"v.č.02 - opláštění rozvodů UT"6+5,35+4,82</t>
  </si>
  <si>
    <t>84</t>
  </si>
  <si>
    <t>763431001</t>
  </si>
  <si>
    <t>Montáž podhledu minerálního včetně zavěšeného roštu viditelného s panely vyjímatelnými, velikosti panelů do 0,36 m2</t>
  </si>
  <si>
    <t>778657994</t>
  </si>
  <si>
    <t>"v.č.01"10,21+24,57+11,96+4,97+4,76+29,93+14,44+14,7+13,78+21,68</t>
  </si>
  <si>
    <t>85</t>
  </si>
  <si>
    <t>59036072</t>
  </si>
  <si>
    <t>panel akustický nebarvená hrana zavěšený viditelný rošt bílá tl 15mm</t>
  </si>
  <si>
    <t>-1749814933</t>
  </si>
  <si>
    <t>"v.č.01"(10,21+24,57+11,96+4,97+4,76+29,93+14,44+14,7+13,78+21,68)*1,05</t>
  </si>
  <si>
    <t>+24,8*1,05</t>
  </si>
  <si>
    <t>86</t>
  </si>
  <si>
    <t>763431201</t>
  </si>
  <si>
    <t>Montáž podhledu minerálního napojení na stěnu lištou obvodovou</t>
  </si>
  <si>
    <t>-952580817</t>
  </si>
  <si>
    <t>4,35*2+2,75*2+5,25*6+5,7*2+2,75*2+2,8*2+2,65*2+5,2*2+11,7*2+2,1*4+5,65*2+2,25*2+4,35*2</t>
  </si>
  <si>
    <t>87</t>
  </si>
  <si>
    <t>998763301</t>
  </si>
  <si>
    <t>Přesun hmot pro konstrukce montované z desek sádrokartonových, sádrovláknitých, cementovláknitých nebo cementových stanovený z hmotnosti přesunovaného materiálu vodorovná dopravní vzdálenost do 50 m v objektech výšky do 6 m</t>
  </si>
  <si>
    <t>-2000764083</t>
  </si>
  <si>
    <t>766</t>
  </si>
  <si>
    <t>Konstrukce truhlářské</t>
  </si>
  <si>
    <t>88</t>
  </si>
  <si>
    <t>766_0001</t>
  </si>
  <si>
    <t>Demontáž stávajícího příhradového nosníku v 1.PP</t>
  </si>
  <si>
    <t>bm</t>
  </si>
  <si>
    <t>568069448</t>
  </si>
  <si>
    <t>4,82*2+5,35*2</t>
  </si>
  <si>
    <t>89</t>
  </si>
  <si>
    <t>766_0002</t>
  </si>
  <si>
    <t>D+M složeného prvku , náhrada za stávajícího příhradového nosníku v 1.PP, 2x KVH 60/220, vč. kotvení do stropu, cemické kotvy, vzájemné spřažení nosníků, případná úprava kotvení u stěny</t>
  </si>
  <si>
    <t>-1252944714</t>
  </si>
  <si>
    <t>90</t>
  </si>
  <si>
    <t>766_0003</t>
  </si>
  <si>
    <t>Demontáž a opětovná montáž stropnách trámu na nosníky, vč. jejich přikotvení na místě určení, předpoklad usazení na dřevěný kolík, v 1.PP</t>
  </si>
  <si>
    <t>967412478</t>
  </si>
  <si>
    <t>4,2*17</t>
  </si>
  <si>
    <t>91</t>
  </si>
  <si>
    <t>766_0004</t>
  </si>
  <si>
    <t>Stávající nástěnné věšáky demontovat - 1.PP</t>
  </si>
  <si>
    <t>-822969245</t>
  </si>
  <si>
    <t>92</t>
  </si>
  <si>
    <t>766_0005</t>
  </si>
  <si>
    <t>D+M rozšíření lavičky o jeden nřevěný prvek (lamelu) v místě opěradla - odsazení od stěny - prostor pro topná tělesa, vč. povrchové úpravy 1.PP</t>
  </si>
  <si>
    <t>-1796759456</t>
  </si>
  <si>
    <t>4,82+5,35</t>
  </si>
  <si>
    <t>93</t>
  </si>
  <si>
    <t>766_0006</t>
  </si>
  <si>
    <t>Demontáž a opětovná montáž obkladu stěny pro úpravu UT v 1.PP</t>
  </si>
  <si>
    <t>464560566</t>
  </si>
  <si>
    <t>2,5*(1,3*2+0,76)</t>
  </si>
  <si>
    <t>94</t>
  </si>
  <si>
    <t>766_D001</t>
  </si>
  <si>
    <t>D+M ineriérové dveře dvoukřídlé, AL 900+900/2080mm, otvor 2000/2180, k=1,4 W/m2K, RAL, pol. č. S1</t>
  </si>
  <si>
    <t>-82798373</t>
  </si>
  <si>
    <t>95</t>
  </si>
  <si>
    <t>766_D002</t>
  </si>
  <si>
    <t>D+M ineriérové dveře dvoukřídlé, AL 900+650/2070mm, otvor 1750/2170, RAL, pol. č. S2</t>
  </si>
  <si>
    <t>-1923930851</t>
  </si>
  <si>
    <t>96</t>
  </si>
  <si>
    <t>766_D003</t>
  </si>
  <si>
    <t>D+M ineriérová prosklená stěna, posuvné dveře, AL 1650/2750mm, otvor 4500/2850mm, osazeno do stropu, napojení podhledu, RAL, pol. č. S3</t>
  </si>
  <si>
    <t>-1091849431</t>
  </si>
  <si>
    <t>97</t>
  </si>
  <si>
    <t>766_D01</t>
  </si>
  <si>
    <t>D+M ineriérové dveře, laminované 800/1970mm, do vlhka a pro danou zátěž, vč. obložkové zárubně, kování, pol.č. D01</t>
  </si>
  <si>
    <t>-2118016550</t>
  </si>
  <si>
    <t>98</t>
  </si>
  <si>
    <t>766_D01c</t>
  </si>
  <si>
    <t>D+M nátěr stávající ocelové zárubně, povrchová úprava RAL</t>
  </si>
  <si>
    <t>359720025</t>
  </si>
  <si>
    <t>3+4+1</t>
  </si>
  <si>
    <t>766_D02</t>
  </si>
  <si>
    <t>D+M ineriérové dveře, laminované 800/1970mm, do vlhka a pro danou zátěž, vč. obložkové zárubně, kování, pol.č. D02</t>
  </si>
  <si>
    <t>-1522681851</t>
  </si>
  <si>
    <t>100</t>
  </si>
  <si>
    <t>766_D03</t>
  </si>
  <si>
    <t>D+M ineriérové dveře, laminované 600/1970mm, do vlhka a pro danou zátěž, vč. obložkové zárubně, kování, pol.č. D03</t>
  </si>
  <si>
    <t>-1030183763</t>
  </si>
  <si>
    <t>101</t>
  </si>
  <si>
    <t>766_D04</t>
  </si>
  <si>
    <t>D+M ineriérová obložková zárubně, laminovaná , otvor 1000/2020, pol.č. D04</t>
  </si>
  <si>
    <t>-1213070633</t>
  </si>
  <si>
    <t>102</t>
  </si>
  <si>
    <t>766_D05</t>
  </si>
  <si>
    <t>D+M ineriérové dveře, laminované 600/1970mm, do vlhka a pro danou zátěž, do stávající ocelové zárubně, kování, pol.č. D05</t>
  </si>
  <si>
    <t>-259398799</t>
  </si>
  <si>
    <t>103</t>
  </si>
  <si>
    <t>766_D06</t>
  </si>
  <si>
    <t>D+M ineriérové dveře, laminované 600/1970mm, do vlhka a pro danou zátěž, do stávající ocelové zárubně, kování, pol.č. D06</t>
  </si>
  <si>
    <t>893680598</t>
  </si>
  <si>
    <t>104</t>
  </si>
  <si>
    <t>766_D07</t>
  </si>
  <si>
    <t>D+M ineriérové dveře, laminované 800/1970mm, do vlhka a pro danou zátěž, do stávající ocelové zárubně, kování, pol.č. D07</t>
  </si>
  <si>
    <t>1351221517</t>
  </si>
  <si>
    <t>105</t>
  </si>
  <si>
    <t>766_D08</t>
  </si>
  <si>
    <t>D+M ineriérové dveře masiv, kyvné 490+490/2050mm pro danou zátěž, vč. zárubně, kování, pol.č. D08</t>
  </si>
  <si>
    <t>1233440277</t>
  </si>
  <si>
    <t>106</t>
  </si>
  <si>
    <t>766_S4</t>
  </si>
  <si>
    <t>D+M dělící stěny WC, vč. dveří, kování, rozměr 1350x2100mm, pol.č. S4</t>
  </si>
  <si>
    <t>452555826</t>
  </si>
  <si>
    <t>107</t>
  </si>
  <si>
    <t>766_S5</t>
  </si>
  <si>
    <t>D+M dělící stěny WC, vč. dveří, kování, rozměr 1300x2100mm, pol.č. S5</t>
  </si>
  <si>
    <t>586596750</t>
  </si>
  <si>
    <t>108</t>
  </si>
  <si>
    <t>766_T1</t>
  </si>
  <si>
    <t>D+M kuchyňské linky dl. 2,2m, vč. horních skříněk, pol.č. T1</t>
  </si>
  <si>
    <t>842045057</t>
  </si>
  <si>
    <t>109</t>
  </si>
  <si>
    <t>766_T2</t>
  </si>
  <si>
    <t>D+M výdejní okénko vč. uzamylkatelné roletky vč. parapetu - masiv, pol.č. T2</t>
  </si>
  <si>
    <t>-978919762</t>
  </si>
  <si>
    <t>110</t>
  </si>
  <si>
    <t>766691914</t>
  </si>
  <si>
    <t>Ostatní práce vyvěšení nebo zavěšení křídel s případným uložením a opětovným zavěšením po provedení stavebních změn dřevěných dveřních, plochy do 2 m2</t>
  </si>
  <si>
    <t>65491149</t>
  </si>
  <si>
    <t>2+3+8+4+3+1</t>
  </si>
  <si>
    <t>111</t>
  </si>
  <si>
    <t>998766201a</t>
  </si>
  <si>
    <t>Přesun hmot pro konstrukce truhlářské stanovený Kč ceny vodorovná dopravní vzdálenost do 50 m v objektech výšky do 6 m</t>
  </si>
  <si>
    <t>-1876403497</t>
  </si>
  <si>
    <t>771</t>
  </si>
  <si>
    <t>Podlahy z dlaždic</t>
  </si>
  <si>
    <t>112</t>
  </si>
  <si>
    <t>771474113</t>
  </si>
  <si>
    <t>Montáž soklíků z dlaždic keramických lepených flexibilním lepidlem rovných výšky přes 90 do 120 mm</t>
  </si>
  <si>
    <t>-309419228</t>
  </si>
  <si>
    <t>"v.č. 02"</t>
  </si>
  <si>
    <t>"kera sokl"1,065*2+2,72-0,8+1,95*2+1,435*2-0,6+1,75+5,6-0,6*3-0,8</t>
  </si>
  <si>
    <t>113</t>
  </si>
  <si>
    <t>5976404</t>
  </si>
  <si>
    <t>sokl keramický výšky 80mm, dle výběru investora</t>
  </si>
  <si>
    <t>483359699</t>
  </si>
  <si>
    <t>(14)*1,05</t>
  </si>
  <si>
    <t>114</t>
  </si>
  <si>
    <t>771574118</t>
  </si>
  <si>
    <t>Montáž podlah z dlaždic keramických lepených flexibilním lepidlem režných nebo glazovaných hladkých přes 35 do 45 ks/ m2</t>
  </si>
  <si>
    <t>-809942234</t>
  </si>
  <si>
    <t>115</t>
  </si>
  <si>
    <t>59761432</t>
  </si>
  <si>
    <t>dlaždice keramické slinuté neglazované mrazuvzdorné pro extrémní mechanické namáhání přes 19 do 25 ks/m2</t>
  </si>
  <si>
    <t>-1683166840</t>
  </si>
  <si>
    <t xml:space="preserve">"v.č.01+02  - vyvzorkovat, prostiskluzná za mokra - veřejný prostor"</t>
  </si>
  <si>
    <t>"dlažba"(4,97+4,76+1,05++2,8+4,96+4,15+2,9+14,07+63,83)*1,07</t>
  </si>
  <si>
    <t>116</t>
  </si>
  <si>
    <t>771579191</t>
  </si>
  <si>
    <t>Montáž podlah z dlaždic keramických Příplatek k cenám za plochu do 5 m2 jednotlivě</t>
  </si>
  <si>
    <t>-936481708</t>
  </si>
  <si>
    <t>"dlažba"4,97+4,76+1,05++2,8+4,96+4,15+2,9</t>
  </si>
  <si>
    <t>117</t>
  </si>
  <si>
    <t>998771201a</t>
  </si>
  <si>
    <t>Přesun hmot pro podlahy z dlaždic stanovený (Kč) z ceny vodorovná dopravní vzdálenost do 50 m v objektech výšky přes 6 m</t>
  </si>
  <si>
    <t>425089468</t>
  </si>
  <si>
    <t>776</t>
  </si>
  <si>
    <t>Podlahy povlakové</t>
  </si>
  <si>
    <t>118</t>
  </si>
  <si>
    <t>776_001</t>
  </si>
  <si>
    <t>D+M soklu vinylové podlahy v=80mm, vč. ukončovací lišty, náklady na začištění - systémové provedení soklu</t>
  </si>
  <si>
    <t>-530031206</t>
  </si>
  <si>
    <t>"v.č. 01"</t>
  </si>
  <si>
    <t>11,7*2+2,1*2+5,7*2+2,75*2+5,7*2+2,75*2+2,8*2+2,65*2+4,35*4+5,25*6+5,2*2-1,75-0,8*11-0,6*3</t>
  </si>
  <si>
    <t>119</t>
  </si>
  <si>
    <t>77611</t>
  </si>
  <si>
    <t>D+M lokální opravy podkladu - sponkování</t>
  </si>
  <si>
    <t>-121894025</t>
  </si>
  <si>
    <t>"odhad rozpočtáře" 20</t>
  </si>
  <si>
    <t>120</t>
  </si>
  <si>
    <t>776111311</t>
  </si>
  <si>
    <t>Příprava podkladu vysátí podlah</t>
  </si>
  <si>
    <t>-1180006028</t>
  </si>
  <si>
    <t>121</t>
  </si>
  <si>
    <t>776121111</t>
  </si>
  <si>
    <t>Příprava podkladu penetrace vodou ředitelná na savý podklad (válečkováním) ředěná v poměru 1:3 podlah</t>
  </si>
  <si>
    <t>1896869637</t>
  </si>
  <si>
    <t>"2x"237,67</t>
  </si>
  <si>
    <t>122</t>
  </si>
  <si>
    <t>776141112</t>
  </si>
  <si>
    <t>Příprava podkladu vyrovnání samonivelační stěrkou podlah min.pevnosti 20 MPa, tloušťky přes 3 do 5 mm</t>
  </si>
  <si>
    <t>-1483383487</t>
  </si>
  <si>
    <t>123</t>
  </si>
  <si>
    <t>776201812</t>
  </si>
  <si>
    <t>Demontáž povlakových podlahovin lepených ručně s podložkou</t>
  </si>
  <si>
    <t>717958431</t>
  </si>
  <si>
    <t>"vč. sokléků, odstranění lepidla"</t>
  </si>
  <si>
    <t>"v.č.01"24,57+24,8+11,96+29,93+14,44+14,7+13,78</t>
  </si>
  <si>
    <t>124</t>
  </si>
  <si>
    <t>776232111</t>
  </si>
  <si>
    <t>Montáž podlahovin z vinylu lepením lamel nebo čtverců 2-složkovým lepidlem (do vlhkých prostor)</t>
  </si>
  <si>
    <t>-1900348397</t>
  </si>
  <si>
    <t>125</t>
  </si>
  <si>
    <t>28411051</t>
  </si>
  <si>
    <t>dílce vinylové tl2,5 mm,nášlap.vrstva 0,55 mm,úpr.PUR, tř.zátěže 23/33/42,otlak 0,05mm,R10,tř.otěru T,Bfl S1,bez ftalátů</t>
  </si>
  <si>
    <t>-1580027167</t>
  </si>
  <si>
    <t>134,18*1,1 'Přepočtené koeficientem množství</t>
  </si>
  <si>
    <t>126</t>
  </si>
  <si>
    <t>998776201a</t>
  </si>
  <si>
    <t>Přesun hmot pro podlahy povlakové stanovený (Kč) z ceny vodorovná dopravní vzdálenost do 50 m v objektech výšky do 6 m</t>
  </si>
  <si>
    <t>1877633348</t>
  </si>
  <si>
    <t>767</t>
  </si>
  <si>
    <t>Konstrukce zámečnické</t>
  </si>
  <si>
    <t>127</t>
  </si>
  <si>
    <t>767_001</t>
  </si>
  <si>
    <t>D+M mýdelník na stěnu na tekuté mýdlo, dle výběru investora</t>
  </si>
  <si>
    <t>924163605</t>
  </si>
  <si>
    <t>128</t>
  </si>
  <si>
    <t>767_002</t>
  </si>
  <si>
    <t>D+M zásobník na toaletní papír, role velká, montáž na stěnu, dle výběru investora</t>
  </si>
  <si>
    <t>1313529981</t>
  </si>
  <si>
    <t>129</t>
  </si>
  <si>
    <t>767_003</t>
  </si>
  <si>
    <t>D+M WC štětka, vč. stojanu, dle výběru investora</t>
  </si>
  <si>
    <t>-1413820757</t>
  </si>
  <si>
    <t>130</t>
  </si>
  <si>
    <t>767_005</t>
  </si>
  <si>
    <t>D+M věšák na stěnu na oděv do WC kabiny, dle výběru investora</t>
  </si>
  <si>
    <t>1330822268</t>
  </si>
  <si>
    <t>131</t>
  </si>
  <si>
    <t>767_008</t>
  </si>
  <si>
    <t>D+M zrcadlo nad umyvadlo cca 600x900mm, dle výběru investora</t>
  </si>
  <si>
    <t>1851838902</t>
  </si>
  <si>
    <t>132</t>
  </si>
  <si>
    <t>767_009</t>
  </si>
  <si>
    <t>D+M zásobník na papírové ručníky, dle výběru investora</t>
  </si>
  <si>
    <t>-1560478215</t>
  </si>
  <si>
    <t>133</t>
  </si>
  <si>
    <t>767_010</t>
  </si>
  <si>
    <t>D+M uzaviratelný koš WC kabina, 5l</t>
  </si>
  <si>
    <t>141560845</t>
  </si>
  <si>
    <t>781</t>
  </si>
  <si>
    <t>Dokončovací práce - obklady</t>
  </si>
  <si>
    <t>134</t>
  </si>
  <si>
    <t>781444121</t>
  </si>
  <si>
    <t>Montáž obkladů vnitřních stěn z obkladaček a dekorů (listel) hutných nebo polohutných lepených flexibilním lepidlem z obkladaček do 19 ks/m2</t>
  </si>
  <si>
    <t>958866763</t>
  </si>
  <si>
    <t>0,1*(1,35+1,3+0,8*2)</t>
  </si>
  <si>
    <t>135</t>
  </si>
  <si>
    <t>59761071</t>
  </si>
  <si>
    <t>obkládačky keramické koupelnové (barevné) přes 12 do 16 ks/m2</t>
  </si>
  <si>
    <t>353885747</t>
  </si>
  <si>
    <t>95,156*1,07</t>
  </si>
  <si>
    <t>136</t>
  </si>
  <si>
    <t>781494111</t>
  </si>
  <si>
    <t>Ostatní prvky plastové profily ukončovací a dilatační lepené flexibilním lepidlem rohové</t>
  </si>
  <si>
    <t>1211047375</t>
  </si>
  <si>
    <t>2,1*2+1,35+0,8*2+1,3+1*2+1,2*4</t>
  </si>
  <si>
    <t>137</t>
  </si>
  <si>
    <t>7814945-1</t>
  </si>
  <si>
    <t>Příplatek na dodávku nerezových lišt, dorovnání položek výše za dodávku lišty z nerezu</t>
  </si>
  <si>
    <t>1279954703</t>
  </si>
  <si>
    <t>15,25+51,31</t>
  </si>
  <si>
    <t>138</t>
  </si>
  <si>
    <t>781494511</t>
  </si>
  <si>
    <t>Ostatní prvky plastové profily ukončovací a dilatační lepené flexibilním lepidlem ukončovací</t>
  </si>
  <si>
    <t>-165147917</t>
  </si>
  <si>
    <t>"01"(4,35*4+1,35*2+1,3*2)+(0,85*2+1,4*2-0,6)</t>
  </si>
  <si>
    <t>"0,2"(1,275*4+1,25*2+1,55*2+0,85*2+1,435*2+1,46*4+0,8*2+2)</t>
  </si>
  <si>
    <t>139</t>
  </si>
  <si>
    <t>781495111</t>
  </si>
  <si>
    <t>Ostatní prvky ostatní práce penetrace podkladu</t>
  </si>
  <si>
    <t>-1755354409</t>
  </si>
  <si>
    <t>140</t>
  </si>
  <si>
    <t>781495115</t>
  </si>
  <si>
    <t>Ostatní prvky ostatní práce spárování silikonem</t>
  </si>
  <si>
    <t>1581623108</t>
  </si>
  <si>
    <t>1*2+1,2*4+2,1*4+1,5*2+0,7*3+2,1*16+0,7*8</t>
  </si>
  <si>
    <t>141</t>
  </si>
  <si>
    <t>781495141</t>
  </si>
  <si>
    <t>Ostatní prvky průnik obkladem kruhový, bez izolace do 30 DN</t>
  </si>
  <si>
    <t>1493498170</t>
  </si>
  <si>
    <t>"voda"2*2+2+2+2+2+2+2+2+1</t>
  </si>
  <si>
    <t>142</t>
  </si>
  <si>
    <t>781495146</t>
  </si>
  <si>
    <t>Ostatní prvky průnik obkladem kruhový, s izolací přes 30 do 90 DN</t>
  </si>
  <si>
    <t>CS ÚRS 2018 02</t>
  </si>
  <si>
    <t>993031534</t>
  </si>
  <si>
    <t>"kanalizace"2+2+1+2+2+2+1</t>
  </si>
  <si>
    <t>143</t>
  </si>
  <si>
    <t>998781201a</t>
  </si>
  <si>
    <t>Přesun hmot pro obklady keramické stanovený (Kč) z ceny vodorovná dopravní vzdálenost do 50 m</t>
  </si>
  <si>
    <t>-1980563383</t>
  </si>
  <si>
    <t>783</t>
  </si>
  <si>
    <t>Dokončovací práce - nátěry</t>
  </si>
  <si>
    <t>144</t>
  </si>
  <si>
    <t>783000111a</t>
  </si>
  <si>
    <t>Zakrývání konstrukcí včetně pozdějšího odkrytí svislých ploch olepením páskou nebo fólií</t>
  </si>
  <si>
    <t>-2115238921</t>
  </si>
  <si>
    <t>"01"1*1,8*21+1,8*2,2</t>
  </si>
  <si>
    <t>"02"1*2,1</t>
  </si>
  <si>
    <t>145</t>
  </si>
  <si>
    <t>783101201</t>
  </si>
  <si>
    <t>Příprava podkladu truhlářských konstrukcí před provedením nátěru broušení smirkovým papírem nebo plátnem hrubé</t>
  </si>
  <si>
    <t>1584701140</t>
  </si>
  <si>
    <t>"v.č.02 - T2"</t>
  </si>
  <si>
    <t>2,5*(1,9+1,25*2+3,7+1,3*2+0,76*2+1*2)</t>
  </si>
  <si>
    <t>"dveře lítačky"1,65*1,5*2+(0,53+0,1*2)*(1,65+2*2)</t>
  </si>
  <si>
    <t>"dřevěný strop - hranoly"(0,12+0,22)*2*(4,82*2+5,335*2)+(0,1+0,2)*2*(8+9)*4,2</t>
  </si>
  <si>
    <t>146</t>
  </si>
  <si>
    <t>783101203</t>
  </si>
  <si>
    <t>Příprava podkladu truhlářských konstrukcí před provedením nátěru broušení smirkovým papírem nebo plátnem jemné</t>
  </si>
  <si>
    <t>-1303923585</t>
  </si>
  <si>
    <t>147</t>
  </si>
  <si>
    <t>783101403</t>
  </si>
  <si>
    <t>Příprava podkladu truhlářských konstrukcí před provedením nátěru oprášení</t>
  </si>
  <si>
    <t>40251334</t>
  </si>
  <si>
    <t>148</t>
  </si>
  <si>
    <t>783122101</t>
  </si>
  <si>
    <t>Tmelení truhlářských konstrukcí lokální, včetně přebroušení tmelených míst rozsahu do 10% plochy, tmelem disperzním akrylátovým nebo latexovým</t>
  </si>
  <si>
    <t>-6538476</t>
  </si>
  <si>
    <t>149</t>
  </si>
  <si>
    <t>783163101</t>
  </si>
  <si>
    <t>Napouštěcí nátěr truhlářských konstrukcí jednonásobný olejový</t>
  </si>
  <si>
    <t>-773159176</t>
  </si>
  <si>
    <t>150</t>
  </si>
  <si>
    <t>783164101</t>
  </si>
  <si>
    <t>Základní nátěr truhlářských konstrukcí jednonásobný olejový</t>
  </si>
  <si>
    <t>-2025813793</t>
  </si>
  <si>
    <t>151</t>
  </si>
  <si>
    <t>783168101</t>
  </si>
  <si>
    <t>Lazurovací nátěr truhlářských konstrukcí jednonásobný olejový</t>
  </si>
  <si>
    <t>310626140</t>
  </si>
  <si>
    <t>152</t>
  </si>
  <si>
    <t>783168201</t>
  </si>
  <si>
    <t>Lakovací nátěr truhlářských konstrukcí jednonásobný olejový</t>
  </si>
  <si>
    <t>-1385103786</t>
  </si>
  <si>
    <t>784</t>
  </si>
  <si>
    <t>Dokončovací práce - malby a tapety</t>
  </si>
  <si>
    <t>153</t>
  </si>
  <si>
    <t>784_001</t>
  </si>
  <si>
    <t>D+M - stávající tapeta lištována, rohy, u stropu a u podlahy - lišty obroušeny, nově povrchově upraveny a navráceny, v rámci rozpočtu kalkulována výměna cca 30% lišt.</t>
  </si>
  <si>
    <t>-752048236</t>
  </si>
  <si>
    <t>"v.č.02 - T1"</t>
  </si>
  <si>
    <t>2*(1,25+5,35+4,82+6+4,82+5,35+3,05)-1,18*2,1-1,36*0,7</t>
  </si>
  <si>
    <t>2,5*10</t>
  </si>
  <si>
    <t>154</t>
  </si>
  <si>
    <t>784111001</t>
  </si>
  <si>
    <t>Oprášení (ometení) podkladu v místnostech výšky do 3,80 m</t>
  </si>
  <si>
    <t>-1634127628</t>
  </si>
  <si>
    <t>2,5*(1,25+5,35+4,82+6+4,82+5,35+3,05)-1,18*2,1-1,36*0,7</t>
  </si>
  <si>
    <t>155</t>
  </si>
  <si>
    <t>784111011</t>
  </si>
  <si>
    <t>Obroušení podkladu omítky v místnostech výšky do 3,80 m</t>
  </si>
  <si>
    <t>931276308</t>
  </si>
  <si>
    <t>156</t>
  </si>
  <si>
    <t>784111021</t>
  </si>
  <si>
    <t>Obroušení podkladu stěrky v místnostech výšky do 3,80 m</t>
  </si>
  <si>
    <t>-211805461</t>
  </si>
  <si>
    <t>157</t>
  </si>
  <si>
    <t>784111031</t>
  </si>
  <si>
    <t>Omytí podkladu omytí v místnostech výšky do 3,80 m</t>
  </si>
  <si>
    <t>-737928002</t>
  </si>
  <si>
    <t>158</t>
  </si>
  <si>
    <t>784121001</t>
  </si>
  <si>
    <t>Oškrabání malby v místnostech výšky do 3,80 m</t>
  </si>
  <si>
    <t>-277021753</t>
  </si>
  <si>
    <t>"nová"111,66+440,714</t>
  </si>
  <si>
    <t>"oprava"163,74+372,61</t>
  </si>
  <si>
    <t>159</t>
  </si>
  <si>
    <t>784131013</t>
  </si>
  <si>
    <t>Odstranění tapet lepených výšky do 3,80 m s makulaturou stěn</t>
  </si>
  <si>
    <t>1121921740</t>
  </si>
  <si>
    <t>160</t>
  </si>
  <si>
    <t>784161201</t>
  </si>
  <si>
    <t>Lokální vyrovnání podkladu sádrovou stěrkou, tloušťky do 3 mm, plochy do 0,1 m2 v místnostech výšky do 3,80 m</t>
  </si>
  <si>
    <t>-1027973035</t>
  </si>
  <si>
    <t>"odhad"10</t>
  </si>
  <si>
    <t>161</t>
  </si>
  <si>
    <t>784161211</t>
  </si>
  <si>
    <t>Lokální vyrovnání podkladu sádrovou stěrkou, tloušťky do 3 mm, plochy přes 0,1 do 0,25 m2 v místnostech výšky do 3,80 m</t>
  </si>
  <si>
    <t>101012878</t>
  </si>
  <si>
    <t>162</t>
  </si>
  <si>
    <t>784161221</t>
  </si>
  <si>
    <t>Lokální vyrovnání podkladu sádrovou stěrkou, tloušťky do 3 mm, plochy přes 0,25 do 0,5 m2 v místnostech výšky do 3,80 m</t>
  </si>
  <si>
    <t>-537171686</t>
  </si>
  <si>
    <t>163</t>
  </si>
  <si>
    <t>784181001</t>
  </si>
  <si>
    <t>Pačokování jednonásobné v místnostech výšky do 3,80 m</t>
  </si>
  <si>
    <t>-2090458206</t>
  </si>
  <si>
    <t>164</t>
  </si>
  <si>
    <t>784211121</t>
  </si>
  <si>
    <t>Malby z malířských směsí otěruvzdorných za mokra dvojnásobné, bílé za mokra otěruvzdorné středně v místnostech výšky do 3,80 m</t>
  </si>
  <si>
    <t>-1292148414</t>
  </si>
  <si>
    <t>165</t>
  </si>
  <si>
    <t>784511051</t>
  </si>
  <si>
    <t>Lepení tapet (materiál ve specifikaci) výšky do 3,00 m stěn ostatních textilních</t>
  </si>
  <si>
    <t>179156477</t>
  </si>
  <si>
    <t>166</t>
  </si>
  <si>
    <t>7845_001</t>
  </si>
  <si>
    <t>Dodávka látkové tapety , vzor obdoba stávající, střední kvalita, dle výběru investora</t>
  </si>
  <si>
    <t>302562095</t>
  </si>
  <si>
    <t>73,17*1,15</t>
  </si>
  <si>
    <t>786</t>
  </si>
  <si>
    <t>Dokončovací práce - čalounické úpravy</t>
  </si>
  <si>
    <t>167</t>
  </si>
  <si>
    <t>786_01</t>
  </si>
  <si>
    <t>D+M zastiňující svislice do kanceláře starosty - látkových, kvalitativně středních, dle výběru investora</t>
  </si>
  <si>
    <t>407454545</t>
  </si>
  <si>
    <t>"v.č.01"2,6*5,7</t>
  </si>
  <si>
    <t>168</t>
  </si>
  <si>
    <t>786624121</t>
  </si>
  <si>
    <t>Montáž zastiňujících žaluzií lamelových do oken zdvojených otevíravých, sklápěcích nebo vyklápěcích kovových</t>
  </si>
  <si>
    <t>-1567400328</t>
  </si>
  <si>
    <t>"v.č.01"1*1,8*15</t>
  </si>
  <si>
    <t>169</t>
  </si>
  <si>
    <t>786_001M</t>
  </si>
  <si>
    <t>Dodávka zastiňujících žaluzií lamelových horizontálních AL, vyvzorkovat</t>
  </si>
  <si>
    <t>-47759719</t>
  </si>
  <si>
    <t>HZS</t>
  </si>
  <si>
    <t>Hodinové zúčtovací sazby</t>
  </si>
  <si>
    <t>170</t>
  </si>
  <si>
    <t>HZS1292</t>
  </si>
  <si>
    <t>Hodinové zúčtovací sazby profesí HSV zemní a pomocné práce stavební dělník</t>
  </si>
  <si>
    <t>hod</t>
  </si>
  <si>
    <t>512</t>
  </si>
  <si>
    <t>1582973622</t>
  </si>
  <si>
    <t xml:space="preserve">"odhad rozpočtáře - náklady na vyklizení budovy, vybourání  ...ostatní"15</t>
  </si>
  <si>
    <t>"stavební přípomoce profesím" 15</t>
  </si>
  <si>
    <t>18_094_0200 - ZTI</t>
  </si>
  <si>
    <t xml:space="preserve">    721 - Zdravotechnika - vnitřní kanalizace</t>
  </si>
  <si>
    <t xml:space="preserve">    722 - Zdravotechnika - vnitřní vodovod</t>
  </si>
  <si>
    <t>721</t>
  </si>
  <si>
    <t>Zdravotechnika - vnitřní kanalizace</t>
  </si>
  <si>
    <t>721171904</t>
  </si>
  <si>
    <t>Opravy odpadního potrubí plastového vsazení odbočky do potrubí DN 75</t>
  </si>
  <si>
    <t>-379411209</t>
  </si>
  <si>
    <t>721171905</t>
  </si>
  <si>
    <t>Opravy odpadního potrubí plastového vsazení odbočky do potrubí DN 110</t>
  </si>
  <si>
    <t>-240476531</t>
  </si>
  <si>
    <t>721174042</t>
  </si>
  <si>
    <t>Potrubí z plastových trub polypropylenové připojovací DN 40</t>
  </si>
  <si>
    <t>1448305672</t>
  </si>
  <si>
    <t>"ZTI-02"</t>
  </si>
  <si>
    <t>1,2</t>
  </si>
  <si>
    <t>721174043</t>
  </si>
  <si>
    <t>Potrubí z plastových trub polypropylenové připojovací DN 50</t>
  </si>
  <si>
    <t>1545551092</t>
  </si>
  <si>
    <t>721174044</t>
  </si>
  <si>
    <t>Potrubí z plastových trub polypropylenové připojovací DN 70</t>
  </si>
  <si>
    <t>507280718</t>
  </si>
  <si>
    <t>4,8+1+2,5+1,5</t>
  </si>
  <si>
    <t>721174045</t>
  </si>
  <si>
    <t>Potrubí z plastových trub polypropylenové připojovací DN 100</t>
  </si>
  <si>
    <t>-358786734</t>
  </si>
  <si>
    <t>1,5*2</t>
  </si>
  <si>
    <t>721194104</t>
  </si>
  <si>
    <t>Vyměření přípojek na potrubí vyvedení a upevnění odpadních výpustek DN 40</t>
  </si>
  <si>
    <t>201767078</t>
  </si>
  <si>
    <t>"zásobník" 1</t>
  </si>
  <si>
    <t>721194105</t>
  </si>
  <si>
    <t>Vyměření přípojek na potrubí vyvedení a upevnění odpadních výpustek DN 50</t>
  </si>
  <si>
    <t>-824458781</t>
  </si>
  <si>
    <t>"Dřez"1</t>
  </si>
  <si>
    <t>721194107</t>
  </si>
  <si>
    <t>Vyměření přípojek na potrubí vyvedení a upevnění odpadních výpustek DN 70</t>
  </si>
  <si>
    <t>-1869266146</t>
  </si>
  <si>
    <t>"VL"1</t>
  </si>
  <si>
    <t>721194109</t>
  </si>
  <si>
    <t>Vyměření přípojek na potrubí vyvedení a upevnění odpadních výpustek DN 100</t>
  </si>
  <si>
    <t>-1763720202</t>
  </si>
  <si>
    <t>"WC"2</t>
  </si>
  <si>
    <t>72129</t>
  </si>
  <si>
    <t>Zkouška těsnosti potrubí kanalizace vodou do DN 125</t>
  </si>
  <si>
    <t>-1798726198</t>
  </si>
  <si>
    <t>"odhad" 20</t>
  </si>
  <si>
    <t>998721201a</t>
  </si>
  <si>
    <t>Přesun hmot pro vnitřní kanalizace Příplatek k ceně za zvětšený přesun přes vymezenou největší dopravní vzdálenost Přesun hmot pro vnitřní kanalizace v objektech v do 6 m</t>
  </si>
  <si>
    <t>1792951103</t>
  </si>
  <si>
    <t>722</t>
  </si>
  <si>
    <t>Zdravotechnika - vnitřní vodovod</t>
  </si>
  <si>
    <t>722_0001</t>
  </si>
  <si>
    <t>tvarovky, fitinky</t>
  </si>
  <si>
    <t>-9931789</t>
  </si>
  <si>
    <t>722160975</t>
  </si>
  <si>
    <t>Opravy rozvodů potrubí z měděných trubek vsazení odbočky na stávající potrubí o rozměrech Ø 28/1,5</t>
  </si>
  <si>
    <t>1305447456</t>
  </si>
  <si>
    <t>722174021</t>
  </si>
  <si>
    <t>Potrubí z plastových trubek z polypropylenu (PPR) svařovaných polyfuzně PN 20 (SDR 6) D 16 x 2,7</t>
  </si>
  <si>
    <t>-497141639</t>
  </si>
  <si>
    <t>"ZTI-03+04"</t>
  </si>
  <si>
    <t>1,5*2+2,8+1,2*2+1*2+2*2+2,5*2+1,5*2+4,6+1,5+2,5</t>
  </si>
  <si>
    <t>722174022</t>
  </si>
  <si>
    <t>Potrubí z plastových trubek z polypropylenu (PPR) svařovaných polyfuzně PN 20 (SDR 6) D 20 x 3,4</t>
  </si>
  <si>
    <t>-897463883</t>
  </si>
  <si>
    <t>1,5*2+2,5*2+2,5*2+1,5*2</t>
  </si>
  <si>
    <t>722174023</t>
  </si>
  <si>
    <t>Potrubí z plastových trubek z polypropylenu (PPR) svařovaných polyfuzně PN 20 (SDR 6) D 25 x 4,2</t>
  </si>
  <si>
    <t>-452185965</t>
  </si>
  <si>
    <t>4,6+1+2,5+1,5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</si>
  <si>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</si>
  <si>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</si>
  <si>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2111918704</t>
  </si>
  <si>
    <t>30,8</t>
  </si>
  <si>
    <t>722181222</t>
  </si>
  <si>
    <t>Ochrana potrubí termoizolačními trubicemi z pěnového polyetylenu PE přilepenými v příčných a podélných spojích, tloušťky izolace přes 6 do 9 mm, vnitřního průměru izolace DN přes 22 do 45 mm</t>
  </si>
  <si>
    <t>-575784311</t>
  </si>
  <si>
    <t>16+9,6</t>
  </si>
  <si>
    <t>722220111</t>
  </si>
  <si>
    <t>Armatury s jedním závitem nástěnky pro výtokový ventil G 1/2</t>
  </si>
  <si>
    <t>-432903673</t>
  </si>
  <si>
    <t>"ZTI-03+04"4*2+2+4</t>
  </si>
  <si>
    <t>722220121</t>
  </si>
  <si>
    <t>Armatury s jedním závitem nástěnky pro baterii G 1/2</t>
  </si>
  <si>
    <t>pár</t>
  </si>
  <si>
    <t>269858218</t>
  </si>
  <si>
    <t>"ZTI-03+04"4</t>
  </si>
  <si>
    <t>722230102</t>
  </si>
  <si>
    <t>Armatury se dvěma závity ventily přímé G 3/4</t>
  </si>
  <si>
    <t>1940676507</t>
  </si>
  <si>
    <t>722230103</t>
  </si>
  <si>
    <t>Armatury se dvěma závity ventily přímé G 1</t>
  </si>
  <si>
    <t>-365481752</t>
  </si>
  <si>
    <t>722231021</t>
  </si>
  <si>
    <t>Armatury se dvěma závity ventily přímé s odvodňovacím ventilem G 1/2</t>
  </si>
  <si>
    <t>-1592292323</t>
  </si>
  <si>
    <t>722290215</t>
  </si>
  <si>
    <t>Zkoušky, proplach a desinfekce vodovodního potrubí zkoušky těsnosti vodovodního potrubí hrdlového nebo přírubového do DN 100</t>
  </si>
  <si>
    <t>2091744986</t>
  </si>
  <si>
    <t>30,8+16+9,6</t>
  </si>
  <si>
    <t>722290234</t>
  </si>
  <si>
    <t>Zkoušky, proplach a desinfekce vodovodního potrubí proplach a desinfekce vodovodního potrubí do DN 80</t>
  </si>
  <si>
    <t>1861291545</t>
  </si>
  <si>
    <t>998722201a</t>
  </si>
  <si>
    <t>Přesun hmot pro vnitřní vodovod Příplatek k ceně za zvětšený přesun přes vymezenou největší dopravní vzdálenost Přesun hmot pro vnitřní vodovod v objektech v do 6 m</t>
  </si>
  <si>
    <t>670781633</t>
  </si>
  <si>
    <t>725112182</t>
  </si>
  <si>
    <t>Zařízení záchodů kombi klozety s úspornou armaturou odpad svislý</t>
  </si>
  <si>
    <t>-219103465</t>
  </si>
  <si>
    <t>"ZTI01+02"</t>
  </si>
  <si>
    <t>725121529</t>
  </si>
  <si>
    <t>Pisoárové záchodky keramické automatické s teplotním snímačem</t>
  </si>
  <si>
    <t>631407195</t>
  </si>
  <si>
    <t>725211602</t>
  </si>
  <si>
    <t>Umyvadla keramická bez výtokových armatur se zápachovou uzávěrkou připevněná na stěnu šrouby bílá bez sloupu nebo krytu na sifon 550 mm</t>
  </si>
  <si>
    <t>-921342723</t>
  </si>
  <si>
    <t>725331111</t>
  </si>
  <si>
    <t>Výlevky bez výtokových armatur a splachovací nádrže keramické se sklopnou plastovou mřížkou 425 mm</t>
  </si>
  <si>
    <t>-1564833176</t>
  </si>
  <si>
    <t>725532114</t>
  </si>
  <si>
    <t>Elektrické ohřívače zásobníkové beztlakové přepadové akumulační s pojistným ventilem závěsné svislé objem nádrže (příkon) 80 l (3,0 kW) rychloohřev 220V</t>
  </si>
  <si>
    <t>1524462666</t>
  </si>
  <si>
    <t>725813111</t>
  </si>
  <si>
    <t>Ventily rohové bez připojovací trubičky nebo flexi hadičky G 1/2</t>
  </si>
  <si>
    <t>-2082488373</t>
  </si>
  <si>
    <t>4+4*2+2</t>
  </si>
  <si>
    <t>725821312</t>
  </si>
  <si>
    <t>Baterie dřezové nástěnné pákové s otáčivým kulatým ústím a délkou ramínka 300 mm</t>
  </si>
  <si>
    <t>-1386289543</t>
  </si>
  <si>
    <t>725821326</t>
  </si>
  <si>
    <t>Baterie dřezové stojánkové pákové s otáčivým ústím a délkou ramínka 265 mm</t>
  </si>
  <si>
    <t>1060633852</t>
  </si>
  <si>
    <t>725861102</t>
  </si>
  <si>
    <t>Zápachové uzávěrky zařizovacích předmětů pro umyvadla DN 40</t>
  </si>
  <si>
    <t>1892924094</t>
  </si>
  <si>
    <t>1+2+4</t>
  </si>
  <si>
    <t>998725201a</t>
  </si>
  <si>
    <t>Přesun hmot pro zařizovací předměty Příplatek k ceně za zvětšený přesun přes vymezenou největší dopravní vzdálenost Přesun hmot pro zařizovací předměty v objektech v do 6 m</t>
  </si>
  <si>
    <t>1949778128</t>
  </si>
  <si>
    <t>001_ZTI</t>
  </si>
  <si>
    <t>Stavební přípomoce ZTI - úprava stávajících, přepojení ....</t>
  </si>
  <si>
    <t>1309576832</t>
  </si>
  <si>
    <t>-2075646678</t>
  </si>
  <si>
    <t>"odhad rozpočtáře - náklady naprostupy, výkopy"15</t>
  </si>
  <si>
    <t>18_094_0300 - ÚT</t>
  </si>
  <si>
    <t>713 - Izolace tepelné</t>
  </si>
  <si>
    <t>733 - Ústřední vytápění - rozvodné potrubí</t>
  </si>
  <si>
    <t>734 - Ústřední vytápění - armatury</t>
  </si>
  <si>
    <t>735 - Ústřední vytápění - otopná tělesa</t>
  </si>
  <si>
    <t>O01 - Ostatní</t>
  </si>
  <si>
    <t>713</t>
  </si>
  <si>
    <t>Izolace tepelné</t>
  </si>
  <si>
    <t>713462111</t>
  </si>
  <si>
    <t>Izolace tepelné potrubí skružemi uchyceno sponou do DN 16 mm</t>
  </si>
  <si>
    <t>313327684</t>
  </si>
  <si>
    <t>"UT1"</t>
  </si>
  <si>
    <t>2*(3+2,5+0,5*3+1,5+4,8+0,5)</t>
  </si>
  <si>
    <t>283770940</t>
  </si>
  <si>
    <t>izolace tepelná potrubí z pěnového polyetylenu 15 x 9 mm</t>
  </si>
  <si>
    <t>-186043653</t>
  </si>
  <si>
    <t>27,6*1,05</t>
  </si>
  <si>
    <t>733</t>
  </si>
  <si>
    <t>Ústřední vytápění - rozvodné potrubí</t>
  </si>
  <si>
    <t>733221102</t>
  </si>
  <si>
    <t>Potrubí z trubek měděných měkkých spojovaných měkkým pájením Ø 15/1</t>
  </si>
  <si>
    <t>1889562417</t>
  </si>
  <si>
    <t>733221104</t>
  </si>
  <si>
    <t>Potrubí z trubek měděných měkkých spojovaných měkkým pájením Ø 22/1</t>
  </si>
  <si>
    <t>1973063795</t>
  </si>
  <si>
    <t>"úprava rozvodů"2*(1,3*2+0,76+3)</t>
  </si>
  <si>
    <t>733290801</t>
  </si>
  <si>
    <t>Demontáž potrubí z trubek měděných Ø do 35/1,5</t>
  </si>
  <si>
    <t>-1752570278</t>
  </si>
  <si>
    <t>733291101</t>
  </si>
  <si>
    <t>Zkoušky těsnosti potrubí z trubek měděných Ø do 35/1,5</t>
  </si>
  <si>
    <t>-20955662</t>
  </si>
  <si>
    <t>69,3+18+14+12,72</t>
  </si>
  <si>
    <t>733291904</t>
  </si>
  <si>
    <t>Opravy rozvodů potrubí z trubek měděných propojení potrubí Ø 22/1,5</t>
  </si>
  <si>
    <t>616854527</t>
  </si>
  <si>
    <t>733293904</t>
  </si>
  <si>
    <t>Opravy rozvodů potrubí z trubek měděných vsazení odbočky na stávající potrubí o rozměrech Ø 22/1,5</t>
  </si>
  <si>
    <t>-1000560970</t>
  </si>
  <si>
    <t>734</t>
  </si>
  <si>
    <t>Ústřední vytápění - armatury</t>
  </si>
  <si>
    <t>734211111</t>
  </si>
  <si>
    <t>Ventil závitový odvzdušňovací otopných těles V 4320 PN 6 do 120°C G 1/8</t>
  </si>
  <si>
    <t>-890498586</t>
  </si>
  <si>
    <t>3+1</t>
  </si>
  <si>
    <t>734221535</t>
  </si>
  <si>
    <t>Ventily regulační závitové termostatické, bez hlavice ovládání PN 16 do 110°C rohové dvouregulační G 3/8</t>
  </si>
  <si>
    <t>-1361643966</t>
  </si>
  <si>
    <t>734221681</t>
  </si>
  <si>
    <t>Hlavice termostatická kapalinová R 470 GIACOMINI k ovládání termostatických ventilů Clip Clap</t>
  </si>
  <si>
    <t>-735259735</t>
  </si>
  <si>
    <t>735</t>
  </si>
  <si>
    <t>Ústřední vytápění - otopná tělesa</t>
  </si>
  <si>
    <t>735152461</t>
  </si>
  <si>
    <t>Otopná tělesa panelová VK dvoudesková PN 1,0 MPa, T do 110°C s jednou přídavnou přestupní plochou výšky tělesa 500 mm stavební délky / výkonu 1600 mm / 1787 W</t>
  </si>
  <si>
    <t>-1217317204</t>
  </si>
  <si>
    <t>"UT1"3</t>
  </si>
  <si>
    <t>735152593</t>
  </si>
  <si>
    <t>Otopná tělesa panelová VK dvoudesková PN 1,0 MPa, T do 110°C se dvěma přídavnými přestupními plochami výšky tělesa 900 mm stavební délky / výkonu 600 mm / 1388 W</t>
  </si>
  <si>
    <t>954411785</t>
  </si>
  <si>
    <t>"UT1"1</t>
  </si>
  <si>
    <t>O01</t>
  </si>
  <si>
    <t>Ostatní</t>
  </si>
  <si>
    <t>001/1</t>
  </si>
  <si>
    <t>Stavební přípomoce ÚT</t>
  </si>
  <si>
    <t>-1161884199</t>
  </si>
  <si>
    <t>001/2</t>
  </si>
  <si>
    <t>Ostatní materiály a práce</t>
  </si>
  <si>
    <t>-1636380654</t>
  </si>
  <si>
    <t>18_094_0400 - Elektroinstalace silnoproud</t>
  </si>
  <si>
    <t>DZ_01 - Dodávky zařízení</t>
  </si>
  <si>
    <t>ME_01 - Materiál elektromontážní</t>
  </si>
  <si>
    <t>EL_01 - Elektromontáže</t>
  </si>
  <si>
    <t>DM_01 - Demontáže</t>
  </si>
  <si>
    <t>OST_01 - Ostatní náklady</t>
  </si>
  <si>
    <t>DZ_01</t>
  </si>
  <si>
    <t>Dodávky zařízení</t>
  </si>
  <si>
    <t>510111</t>
  </si>
  <si>
    <t>LEDpásek čip5050 60LED/m,15W/m,4000K -46m+AL U 1616 oblý opál-52m+koncovka 1616 -52ks+řez profilu - 22ks+montážní klip 1616-104ks+příprava a lepení pásku - 46m+vývod z pásku-16ks+vodič16m+zdroj 150WKAV12150-OP IP66 - 5KS+zdroj 200WKAV12200-OP IP66 -1ks+Repeater 3x10A-5ks+ovladač RF DO s dotyk kokečkem a pamětí - 1ks</t>
  </si>
  <si>
    <t>Kalkul. ropočtáře</t>
  </si>
  <si>
    <t>-936992146</t>
  </si>
  <si>
    <t>510301A</t>
  </si>
  <si>
    <t>ozn A-svitid LED 28W/840,M600 Mikro IP20 kompl</t>
  </si>
  <si>
    <t>ks</t>
  </si>
  <si>
    <t>1797561950</t>
  </si>
  <si>
    <t>510301B</t>
  </si>
  <si>
    <t>ozn B-svitid LED 35W/840,M600 Mikro IP20 kompl</t>
  </si>
  <si>
    <t>1078958011</t>
  </si>
  <si>
    <t>510301C</t>
  </si>
  <si>
    <t>ozn C-svitid LED 28W/840,M600 OPAL IP20 kompl</t>
  </si>
  <si>
    <t>-1805430642</t>
  </si>
  <si>
    <t>510363</t>
  </si>
  <si>
    <t>LED svítidlo na kuchyň linku 17W</t>
  </si>
  <si>
    <t>-567973459</t>
  </si>
  <si>
    <t>520900D</t>
  </si>
  <si>
    <t>ozn D-svitid přisazené LED 23W/840,IP20 kompl</t>
  </si>
  <si>
    <t>160041001</t>
  </si>
  <si>
    <t>520900E</t>
  </si>
  <si>
    <t>ozn E- LED 53W/840,HR300,Opal IP54 kompl</t>
  </si>
  <si>
    <t>-525897987</t>
  </si>
  <si>
    <t>552423</t>
  </si>
  <si>
    <t>nouz svítidlo protipanické LED/IP20 1hod</t>
  </si>
  <si>
    <t>1013163427</t>
  </si>
  <si>
    <t>552641</t>
  </si>
  <si>
    <t>nouz svít LED IP20 1hod se symbolem ( nouzový východ,hasící přístr apd.)</t>
  </si>
  <si>
    <t>-1139887653</t>
  </si>
  <si>
    <t>718214</t>
  </si>
  <si>
    <t>rozvod zapuštěná R-OÚ dle výkresu</t>
  </si>
  <si>
    <t>1340875258</t>
  </si>
  <si>
    <t>718215</t>
  </si>
  <si>
    <t>rozvodnice zapuštěná R-S dle výkresu</t>
  </si>
  <si>
    <t>389525676</t>
  </si>
  <si>
    <t>718414</t>
  </si>
  <si>
    <t>rozvodnice nástěnná R-G dle výkresu</t>
  </si>
  <si>
    <t>1289163725</t>
  </si>
  <si>
    <t>718415</t>
  </si>
  <si>
    <t>rozvodnice nástěnná R-UPS dle výkresu</t>
  </si>
  <si>
    <t>37170242</t>
  </si>
  <si>
    <t>731221</t>
  </si>
  <si>
    <t>rozvodnice nástěnná RH-OÚ dle výkresu</t>
  </si>
  <si>
    <t>-857210372</t>
  </si>
  <si>
    <t>ME_01</t>
  </si>
  <si>
    <t>Materiál elektromontážní</t>
  </si>
  <si>
    <t>171207</t>
  </si>
  <si>
    <t>vodič ZŽ CYY 4</t>
  </si>
  <si>
    <t>-875785505</t>
  </si>
  <si>
    <t>171208</t>
  </si>
  <si>
    <t>vodič ZŽ CYY 6</t>
  </si>
  <si>
    <t>1146955381</t>
  </si>
  <si>
    <t>171109</t>
  </si>
  <si>
    <t>vodič ZŽ CY 10</t>
  </si>
  <si>
    <t>546771213</t>
  </si>
  <si>
    <t>171110</t>
  </si>
  <si>
    <t>vodič ZŽ CY 16</t>
  </si>
  <si>
    <t>1341708833</t>
  </si>
  <si>
    <t>171111</t>
  </si>
  <si>
    <t>vodič ZŽ CY 25</t>
  </si>
  <si>
    <t>-1280219863</t>
  </si>
  <si>
    <t>101105</t>
  </si>
  <si>
    <t>kabel CYKY 3x1,5</t>
  </si>
  <si>
    <t>-1512184031</t>
  </si>
  <si>
    <t>101106</t>
  </si>
  <si>
    <t>kabel CYKY 3x2,5</t>
  </si>
  <si>
    <t>67190425</t>
  </si>
  <si>
    <t>101305</t>
  </si>
  <si>
    <t>kabel CYKY 5x1,5</t>
  </si>
  <si>
    <t>208765956</t>
  </si>
  <si>
    <t>101306</t>
  </si>
  <si>
    <t>kabel CYKY 5x2,5</t>
  </si>
  <si>
    <t>750435584</t>
  </si>
  <si>
    <t>101307</t>
  </si>
  <si>
    <t>kabel CYKY 5x4</t>
  </si>
  <si>
    <t>775390733</t>
  </si>
  <si>
    <t>101308</t>
  </si>
  <si>
    <t>kabel CYKY 5x6</t>
  </si>
  <si>
    <t>623937602</t>
  </si>
  <si>
    <t>101309</t>
  </si>
  <si>
    <t>kabel CYKY 5x10</t>
  </si>
  <si>
    <t>1772325148</t>
  </si>
  <si>
    <t>101310</t>
  </si>
  <si>
    <t>kabel CYKY 5x16</t>
  </si>
  <si>
    <t>-281711505</t>
  </si>
  <si>
    <t>101211</t>
  </si>
  <si>
    <t>kabel 1kV CYKY 4x25</t>
  </si>
  <si>
    <t>1408864237</t>
  </si>
  <si>
    <t>160108</t>
  </si>
  <si>
    <t>šňůra CGSG 3x6</t>
  </si>
  <si>
    <t>-1196751665</t>
  </si>
  <si>
    <t>190111</t>
  </si>
  <si>
    <t>kabelové oko Cu lisovací 25x8 KU</t>
  </si>
  <si>
    <t>840339581</t>
  </si>
  <si>
    <t>190308</t>
  </si>
  <si>
    <t>kabelové oko Cu/Sn lisovací 6x6 KU-L</t>
  </si>
  <si>
    <t>495504346</t>
  </si>
  <si>
    <t>199222</t>
  </si>
  <si>
    <t>svorka 3x2,5mm2 krabicová bezšroubo</t>
  </si>
  <si>
    <t>2125715379</t>
  </si>
  <si>
    <t>199223</t>
  </si>
  <si>
    <t>svorka 4x2,5mm2 krabicová bezšroubo</t>
  </si>
  <si>
    <t>1123583452</t>
  </si>
  <si>
    <t>199224</t>
  </si>
  <si>
    <t>svorka 5x2,5mm2 krabicová bezšroubo</t>
  </si>
  <si>
    <t>-1099935605</t>
  </si>
  <si>
    <t>295011</t>
  </si>
  <si>
    <t>vedení FeZn pr.10mm(0,63kg/m)</t>
  </si>
  <si>
    <t>717726928</t>
  </si>
  <si>
    <t>295073</t>
  </si>
  <si>
    <t>svorka pásku drátu zemnící SR3a 2šrouby FeZn</t>
  </si>
  <si>
    <t>-960873886</t>
  </si>
  <si>
    <t>298408</t>
  </si>
  <si>
    <t>přípojnice ekvipotenciální SOP vč. krabice</t>
  </si>
  <si>
    <t>-623167134</t>
  </si>
  <si>
    <t>298409</t>
  </si>
  <si>
    <t>hlavní přípoj ekvipoten HOP</t>
  </si>
  <si>
    <t>-1597929931</t>
  </si>
  <si>
    <t>295441</t>
  </si>
  <si>
    <t>svorka zemnící Bernard/ZSA16</t>
  </si>
  <si>
    <t>582683899</t>
  </si>
  <si>
    <t>295442</t>
  </si>
  <si>
    <t>pásek Cu ke svorce Bernard</t>
  </si>
  <si>
    <t>-1920999033</t>
  </si>
  <si>
    <t>311117</t>
  </si>
  <si>
    <t>krabice univerz/rozvodka KU68-1903 vč.KO68 +S66</t>
  </si>
  <si>
    <t>-1284106336</t>
  </si>
  <si>
    <t>311316</t>
  </si>
  <si>
    <t>krabicová rozvodka KR97/5 vč.KO97V +SP96</t>
  </si>
  <si>
    <t>-1351477649</t>
  </si>
  <si>
    <t>311415</t>
  </si>
  <si>
    <t>krabice univerz, přístroj KPR68/71L</t>
  </si>
  <si>
    <t>1941954844</t>
  </si>
  <si>
    <t>315132</t>
  </si>
  <si>
    <t>krabice pancéř plast 8111 117x117x58 IP54 +S96</t>
  </si>
  <si>
    <t>-889369431</t>
  </si>
  <si>
    <t>363331</t>
  </si>
  <si>
    <t xml:space="preserve">žlab drátový  50/50 ŽZ kompletní</t>
  </si>
  <si>
    <t>2010628290</t>
  </si>
  <si>
    <t>363332</t>
  </si>
  <si>
    <t>žlab drátový 200/50 ŽZ kompletní</t>
  </si>
  <si>
    <t>463214470</t>
  </si>
  <si>
    <t>201</t>
  </si>
  <si>
    <t>válcovaný profil ocel tř.11</t>
  </si>
  <si>
    <t>kg</t>
  </si>
  <si>
    <t>-1525870399</t>
  </si>
  <si>
    <t>-1670130712</t>
  </si>
  <si>
    <t>1437703650</t>
  </si>
  <si>
    <t>1969028766</t>
  </si>
  <si>
    <t>252</t>
  </si>
  <si>
    <t>bezpečnostní tabulka plast</t>
  </si>
  <si>
    <t>-182268450</t>
  </si>
  <si>
    <t>253</t>
  </si>
  <si>
    <t>popis štítek,kabely,přístroje,krabice,svítidla apd</t>
  </si>
  <si>
    <t>1020126094</t>
  </si>
  <si>
    <t>409820</t>
  </si>
  <si>
    <t>spínač/strojek 10A/250Vstř řaz. 1,1So</t>
  </si>
  <si>
    <t>-2117840321</t>
  </si>
  <si>
    <t xml:space="preserve">"SESTAVA  spínač 1pól 10A/250Vstř řaz.1"15</t>
  </si>
  <si>
    <t>410101</t>
  </si>
  <si>
    <t>kryt spínače 1-duchý pro ř.1,6,7,1/0</t>
  </si>
  <si>
    <t>-1190888454</t>
  </si>
  <si>
    <t>420091</t>
  </si>
  <si>
    <t>rámeček pro 1 přístroj</t>
  </si>
  <si>
    <t>-779745425</t>
  </si>
  <si>
    <t>409826</t>
  </si>
  <si>
    <t>přepínač/strojek 10A/250Vstř řazení 5</t>
  </si>
  <si>
    <t>-1361377028</t>
  </si>
  <si>
    <t xml:space="preserve">"SESTAVA  přepínač sériový 10A/250Vstř řaz.5"5</t>
  </si>
  <si>
    <t>410102</t>
  </si>
  <si>
    <t>kryt spínače dělený pro ř.5,6+6,1/0+1/0</t>
  </si>
  <si>
    <t>-1654686891</t>
  </si>
  <si>
    <t>-791293335</t>
  </si>
  <si>
    <t>409822</t>
  </si>
  <si>
    <t>přepínač/strojek 10A/250Vstř řaz.6,6So</t>
  </si>
  <si>
    <t>1872964618</t>
  </si>
  <si>
    <t xml:space="preserve">"SESTAVA  přepín střídavý 10A/250Vstř řaz.6"8</t>
  </si>
  <si>
    <t>-468586851</t>
  </si>
  <si>
    <t>-391106313</t>
  </si>
  <si>
    <t>420006</t>
  </si>
  <si>
    <t>zásuvka 16A/250Vstř zapuštěná</t>
  </si>
  <si>
    <t>-740083396</t>
  </si>
  <si>
    <t>693579375</t>
  </si>
  <si>
    <t>420008</t>
  </si>
  <si>
    <t>zásuvka 16A/250Vstř chráněná_zapuštěná</t>
  </si>
  <si>
    <t>762177600</t>
  </si>
  <si>
    <t>523499049</t>
  </si>
  <si>
    <t>420006.1</t>
  </si>
  <si>
    <t>zásuvka 16A/250Vstř zálohovaná-zapuštěná</t>
  </si>
  <si>
    <t>1379667174</t>
  </si>
  <si>
    <t>-1404262154</t>
  </si>
  <si>
    <t>420008.1</t>
  </si>
  <si>
    <t>zásuvka 16A/250Vstř záloh_chráněná_zapuštěná</t>
  </si>
  <si>
    <t>287499102</t>
  </si>
  <si>
    <t>-739006491</t>
  </si>
  <si>
    <t>420092</t>
  </si>
  <si>
    <t>rámeček pro 2 přístroje vodorovný</t>
  </si>
  <si>
    <t>-1521096456</t>
  </si>
  <si>
    <t>420093</t>
  </si>
  <si>
    <t>rámeček pro 3 přístroje vodorovný</t>
  </si>
  <si>
    <t>419342896</t>
  </si>
  <si>
    <t>420094</t>
  </si>
  <si>
    <t>rámeček pro 4 přístroje vodorovný</t>
  </si>
  <si>
    <t>1013868901</t>
  </si>
  <si>
    <t>420095</t>
  </si>
  <si>
    <t>rámeček pro 5 přístrojů vodorovný</t>
  </si>
  <si>
    <t>97072385</t>
  </si>
  <si>
    <t>420096</t>
  </si>
  <si>
    <t>rámeček pro 2 přístroje svislý</t>
  </si>
  <si>
    <t>-150038244</t>
  </si>
  <si>
    <t>423022</t>
  </si>
  <si>
    <t>zásuvka 16A/250Vstř na povrch,IP44</t>
  </si>
  <si>
    <t>-655800703</t>
  </si>
  <si>
    <t>425263</t>
  </si>
  <si>
    <t>zásuvka nástěnná 5pól/16A/400V</t>
  </si>
  <si>
    <t>-1918197476</t>
  </si>
  <si>
    <t>425266</t>
  </si>
  <si>
    <t>zásuvka nástěnná 5pól/32A/400V</t>
  </si>
  <si>
    <t>653400690</t>
  </si>
  <si>
    <t>425458</t>
  </si>
  <si>
    <t>přívodka - zásuvka prům 5pól/63A/400V</t>
  </si>
  <si>
    <t>-1220891550</t>
  </si>
  <si>
    <t>900001</t>
  </si>
  <si>
    <t>pomocný materiál nezahr v ceník položkách</t>
  </si>
  <si>
    <t>253082276</t>
  </si>
  <si>
    <t>932</t>
  </si>
  <si>
    <t>ohnivzdorná přepážka s výplní(obecná položka)</t>
  </si>
  <si>
    <t>KalKalkul. ropočtářekul. ropočtáře</t>
  </si>
  <si>
    <t>-1294550892</t>
  </si>
  <si>
    <t>193817872</t>
  </si>
  <si>
    <t>900001.1</t>
  </si>
  <si>
    <t>pomocný materiál pro přepojení ve stávajícím HRM</t>
  </si>
  <si>
    <t>-2067372061</t>
  </si>
  <si>
    <t>409824</t>
  </si>
  <si>
    <t>přepínač/strojek 10A/250Vstř řaz.7,7So</t>
  </si>
  <si>
    <t>779889569</t>
  </si>
  <si>
    <t xml:space="preserve">"SESTAVA  přepínač křížový 10A/250Vstř ř.7"1</t>
  </si>
  <si>
    <t>1341172100</t>
  </si>
  <si>
    <t>-1591057880</t>
  </si>
  <si>
    <t>413101</t>
  </si>
  <si>
    <t>spínač 10A/250Vstř IP44 na povrch řaz.1</t>
  </si>
  <si>
    <t>-1582924944</t>
  </si>
  <si>
    <t>EL_01</t>
  </si>
  <si>
    <t>Elektromontáže</t>
  </si>
  <si>
    <t>210010311</t>
  </si>
  <si>
    <t>krabice odbočná bez svorkovnice a zapojení(-KO68)</t>
  </si>
  <si>
    <t>491076976</t>
  </si>
  <si>
    <t>210010321</t>
  </si>
  <si>
    <t>krabicová rozvodka vč.svorkovn.a zapojení(-KR68)</t>
  </si>
  <si>
    <t>-569683877</t>
  </si>
  <si>
    <t>210010322</t>
  </si>
  <si>
    <t>krabicová rozvodka vč.svorkovn.a zapojení(-KR97)</t>
  </si>
  <si>
    <t>-1077058496</t>
  </si>
  <si>
    <t>210010453</t>
  </si>
  <si>
    <t>krabice plast pro P rozvod vč.zapojení 8111</t>
  </si>
  <si>
    <t>783841568</t>
  </si>
  <si>
    <t>210020133</t>
  </si>
  <si>
    <t>kabelový rošt do š.40cm</t>
  </si>
  <si>
    <t>-276258584</t>
  </si>
  <si>
    <t>-1005674574</t>
  </si>
  <si>
    <t>210020651</t>
  </si>
  <si>
    <t>nosná konstrukce přístroje do 5kg vč.zhotovení</t>
  </si>
  <si>
    <t>-1913623680</t>
  </si>
  <si>
    <t>210020652</t>
  </si>
  <si>
    <t>nosná konstrukce přístroje do 10kg vč.zhotovení</t>
  </si>
  <si>
    <t>281770026</t>
  </si>
  <si>
    <t>210020653</t>
  </si>
  <si>
    <t>nosná konstrukce přístroje do 50kg vč.zhotovení</t>
  </si>
  <si>
    <t>-2128974194</t>
  </si>
  <si>
    <t>210020654</t>
  </si>
  <si>
    <t>nosná konstrukce přístroje do 100kg vč.zhotovení</t>
  </si>
  <si>
    <t>1353158770</t>
  </si>
  <si>
    <t>210020911</t>
  </si>
  <si>
    <t>ohnivzdorná přepážka s výplní ve stropě tl.20cm</t>
  </si>
  <si>
    <t>1987728885</t>
  </si>
  <si>
    <t>210020922</t>
  </si>
  <si>
    <t>ohnivzdorná přepážka s výplní ve stěně tl.30cm</t>
  </si>
  <si>
    <t>614372504</t>
  </si>
  <si>
    <t>210020952</t>
  </si>
  <si>
    <t>bezpečnostní tabulka plastová - rozvodnice</t>
  </si>
  <si>
    <t>1806660254</t>
  </si>
  <si>
    <t>210020953</t>
  </si>
  <si>
    <t>popis štítek,kabely,přístroje,krabice,svitidla apd</t>
  </si>
  <si>
    <t>186572840</t>
  </si>
  <si>
    <t>210100001</t>
  </si>
  <si>
    <t>ukončení v rozvaděči vč.zapojení vodiče do 2,5mm2</t>
  </si>
  <si>
    <t>770462258</t>
  </si>
  <si>
    <t>210100002</t>
  </si>
  <si>
    <t>ukončení v rozvaděči vč.zapojení vodiče do 6mm2</t>
  </si>
  <si>
    <t>1968785274</t>
  </si>
  <si>
    <t>210100003</t>
  </si>
  <si>
    <t>ukončení v rozvaděči vč.zapojení vodiče do 16mm2</t>
  </si>
  <si>
    <t>-438315725</t>
  </si>
  <si>
    <t>210100004</t>
  </si>
  <si>
    <t>ukončení v rozvaděči vč.zapojení vodiče do 25mm2</t>
  </si>
  <si>
    <t>564552249</t>
  </si>
  <si>
    <t>-1486533366</t>
  </si>
  <si>
    <t>210100101</t>
  </si>
  <si>
    <t>ukončení na svorkovnici vodič do 16mm2</t>
  </si>
  <si>
    <t>-833321784</t>
  </si>
  <si>
    <t>210100102</t>
  </si>
  <si>
    <t>ukončení na svorkovnici vodič do 50mm2</t>
  </si>
  <si>
    <t>939838827</t>
  </si>
  <si>
    <t>210100205</t>
  </si>
  <si>
    <t>ukončení šňůry do 3x10</t>
  </si>
  <si>
    <t>-933600578</t>
  </si>
  <si>
    <t>210100351</t>
  </si>
  <si>
    <t>ukončení kabelu v ucpávce do P21</t>
  </si>
  <si>
    <t>-391847780</t>
  </si>
  <si>
    <t>210110021</t>
  </si>
  <si>
    <t>spínač nástěnný od IP.2 vč.zapojení 1pólový/ř.1</t>
  </si>
  <si>
    <t>-454176102</t>
  </si>
  <si>
    <t>210110041</t>
  </si>
  <si>
    <t>spínač zapuštěný vč.zapojení 1pólový/řazení 1</t>
  </si>
  <si>
    <t>291304357</t>
  </si>
  <si>
    <t>210110043</t>
  </si>
  <si>
    <t>přepínač zapuštěný vč.zapojení sériový/řazení 5-5A</t>
  </si>
  <si>
    <t>1251210437</t>
  </si>
  <si>
    <t>210110045</t>
  </si>
  <si>
    <t>přepínač zapuštěný vč.zapojení střídavý/řazení 6</t>
  </si>
  <si>
    <t>-68256472</t>
  </si>
  <si>
    <t>210110046</t>
  </si>
  <si>
    <t>přepínač zapuštěný vč.zapojení křížový/řazení 7</t>
  </si>
  <si>
    <t>-1296204860</t>
  </si>
  <si>
    <t>210110062</t>
  </si>
  <si>
    <t>ovladač zapuštěný vč.zapojení RF</t>
  </si>
  <si>
    <t>-1309811528</t>
  </si>
  <si>
    <t>210111012</t>
  </si>
  <si>
    <t>zásuvka domovní zapuštěná vč.zapojení průběžně</t>
  </si>
  <si>
    <t>-503830474</t>
  </si>
  <si>
    <t>-1691022120</t>
  </si>
  <si>
    <t>-55031362</t>
  </si>
  <si>
    <t>-1421470085</t>
  </si>
  <si>
    <t>210111021</t>
  </si>
  <si>
    <t>zásuvka nástěnná do IP.1 vč.zapojení 2P+Z</t>
  </si>
  <si>
    <t>-280523649</t>
  </si>
  <si>
    <t>210111106</t>
  </si>
  <si>
    <t>zásuvka/přívodka průmyslová vč.zapojení 3P+N+Z/16A</t>
  </si>
  <si>
    <t>601525179</t>
  </si>
  <si>
    <t>210111107</t>
  </si>
  <si>
    <t>zásuvka/přívodka průmyslová vč.zapojení 3P+N+Z/32A</t>
  </si>
  <si>
    <t>-1167637258</t>
  </si>
  <si>
    <t>210111108</t>
  </si>
  <si>
    <t>přívodka průmyslová vč.zapojení 3P+N+Z/63A</t>
  </si>
  <si>
    <t>-1710112906</t>
  </si>
  <si>
    <t>210190002</t>
  </si>
  <si>
    <t>rozvodnice do hmotnosti 50kg</t>
  </si>
  <si>
    <t>-981951684</t>
  </si>
  <si>
    <t>1480829307</t>
  </si>
  <si>
    <t>-2043550560</t>
  </si>
  <si>
    <t>663637169</t>
  </si>
  <si>
    <t>210190053</t>
  </si>
  <si>
    <t>rozvaděč skříňový/ panelový 1 pole do 400kg</t>
  </si>
  <si>
    <t>1632945343</t>
  </si>
  <si>
    <t>210192551</t>
  </si>
  <si>
    <t>stoupačková svorkovnice vč.zapojení</t>
  </si>
  <si>
    <t>1755738584</t>
  </si>
  <si>
    <t>-1195403361</t>
  </si>
  <si>
    <t>210201021</t>
  </si>
  <si>
    <t>svítidlo LED vestavné</t>
  </si>
  <si>
    <t>-902530865</t>
  </si>
  <si>
    <t>745291427</t>
  </si>
  <si>
    <t>196341096</t>
  </si>
  <si>
    <t>210201021.1</t>
  </si>
  <si>
    <t>kompletní montáž LED pásků</t>
  </si>
  <si>
    <t>1697881647</t>
  </si>
  <si>
    <t>210201021.2</t>
  </si>
  <si>
    <t>svítidlo LED 1 zdroj</t>
  </si>
  <si>
    <t>-1296281153</t>
  </si>
  <si>
    <t>210201101</t>
  </si>
  <si>
    <t>svítidlo LED stropní</t>
  </si>
  <si>
    <t>Kalkul. roKalkul. ropočtářepočtáře</t>
  </si>
  <si>
    <t>701277145</t>
  </si>
  <si>
    <t>-1814845206</t>
  </si>
  <si>
    <t>210201201</t>
  </si>
  <si>
    <t>nouzové orientační svítidlo LED</t>
  </si>
  <si>
    <t>-1139508276</t>
  </si>
  <si>
    <t>-120760713</t>
  </si>
  <si>
    <t>210220002</t>
  </si>
  <si>
    <t>uzemňov.vedení na povrchu úplná mtž FeZn pr.10mm</t>
  </si>
  <si>
    <t>1998148673</t>
  </si>
  <si>
    <t>210220321</t>
  </si>
  <si>
    <t>svorka na potrubí vč.pásku (Bernard)</t>
  </si>
  <si>
    <t>-1181563571</t>
  </si>
  <si>
    <t>210800851</t>
  </si>
  <si>
    <t>vodič Cu(-CY,CYA) pevně uložený do 1x35</t>
  </si>
  <si>
    <t>2065165096</t>
  </si>
  <si>
    <t>1823347908</t>
  </si>
  <si>
    <t>490506439</t>
  </si>
  <si>
    <t>440399293</t>
  </si>
  <si>
    <t>-334097773</t>
  </si>
  <si>
    <t>210802447</t>
  </si>
  <si>
    <t>šňůra střední pevně uložená do 2x10/4x6/5x4/16x1</t>
  </si>
  <si>
    <t>2103810816</t>
  </si>
  <si>
    <t>210810048</t>
  </si>
  <si>
    <t>kabel(-CYKY) pevně uložený do 3x6/4x4/7x2,5</t>
  </si>
  <si>
    <t>16078301</t>
  </si>
  <si>
    <t>-49195203</t>
  </si>
  <si>
    <t>-986640960</t>
  </si>
  <si>
    <t>-1028303950</t>
  </si>
  <si>
    <t>210810052</t>
  </si>
  <si>
    <t>kabel(-CYKY) pevně uložený do 5x6/7x4/12x1,5</t>
  </si>
  <si>
    <t>62233431</t>
  </si>
  <si>
    <t>-2007366932</t>
  </si>
  <si>
    <t>210810053</t>
  </si>
  <si>
    <t>kabel(-CYKY) pevně ulož.do 5x10/12x4/19x2,5/24x1,5</t>
  </si>
  <si>
    <t>-714937409</t>
  </si>
  <si>
    <t>210810054</t>
  </si>
  <si>
    <t>kabel(-CYKY) pevně ulož.do 4x16/24x2,5/48x1,5</t>
  </si>
  <si>
    <t>313262802</t>
  </si>
  <si>
    <t>210810101</t>
  </si>
  <si>
    <t>kabel Cu(-1kV CYKY) pevně uložený do 3x35/4x25</t>
  </si>
  <si>
    <t>-442877174</t>
  </si>
  <si>
    <t>210990001</t>
  </si>
  <si>
    <t>pomoc montážní práce nezahrnuté v ceník položkách</t>
  </si>
  <si>
    <t>-1866672548</t>
  </si>
  <si>
    <t>210990001.1</t>
  </si>
  <si>
    <t>opětná montáž regulátoru REG v 1NP</t>
  </si>
  <si>
    <t>-311331645</t>
  </si>
  <si>
    <t>210990001.2</t>
  </si>
  <si>
    <t>montáž zdroje ZD a Repearu REP</t>
  </si>
  <si>
    <t>-2072583477</t>
  </si>
  <si>
    <t>210990001.3</t>
  </si>
  <si>
    <t>pomoc montáž práce potřeb při přepojení v HRM</t>
  </si>
  <si>
    <t>1910201344</t>
  </si>
  <si>
    <t>DM_01</t>
  </si>
  <si>
    <t>Demontáže</t>
  </si>
  <si>
    <t>210990011</t>
  </si>
  <si>
    <t>demont stáv elektroinstalace</t>
  </si>
  <si>
    <t>683937321</t>
  </si>
  <si>
    <t>OST_01</t>
  </si>
  <si>
    <t>218009001</t>
  </si>
  <si>
    <t>poplatek za recyklaci svítidla</t>
  </si>
  <si>
    <t>220718061</t>
  </si>
  <si>
    <t>1764549410</t>
  </si>
  <si>
    <t>1824971000</t>
  </si>
  <si>
    <t>-2010372776</t>
  </si>
  <si>
    <t>1334282679</t>
  </si>
  <si>
    <t>-2046280917</t>
  </si>
  <si>
    <t>1367562460</t>
  </si>
  <si>
    <t>316365467</t>
  </si>
  <si>
    <t>-1779532495</t>
  </si>
  <si>
    <t>171</t>
  </si>
  <si>
    <t>OST_01_01</t>
  </si>
  <si>
    <t>přesun dodávek</t>
  </si>
  <si>
    <t>1137270126</t>
  </si>
  <si>
    <t>172</t>
  </si>
  <si>
    <t>OST_01_02</t>
  </si>
  <si>
    <t>podružný materiál</t>
  </si>
  <si>
    <t>-1447778227</t>
  </si>
  <si>
    <t>173</t>
  </si>
  <si>
    <t>OST_01_03</t>
  </si>
  <si>
    <t>dokumentace skutečného provedení</t>
  </si>
  <si>
    <t>-1421458571</t>
  </si>
  <si>
    <t>174</t>
  </si>
  <si>
    <t>OST_01_04</t>
  </si>
  <si>
    <t>revize elektro</t>
  </si>
  <si>
    <t>741760610</t>
  </si>
  <si>
    <t>18_094_0500 - Elektroinstalace slaboproud</t>
  </si>
  <si>
    <t>Soupis:</t>
  </si>
  <si>
    <t>18_094_0510 - ELEKTRICKÁ ZABEZPEČOVACÍ SIGNALIZACE</t>
  </si>
  <si>
    <t xml:space="preserve"> </t>
  </si>
  <si>
    <t>EZS_01 - Ústředna a přídavné moduly</t>
  </si>
  <si>
    <t>EZS_02 - Detektory a klávesnice</t>
  </si>
  <si>
    <t>EZS_03 - Kabely</t>
  </si>
  <si>
    <t>EZS_04 - Instalační materiál</t>
  </si>
  <si>
    <t>EZS_05 - Ostatní</t>
  </si>
  <si>
    <t>EZS_01</t>
  </si>
  <si>
    <t>Ústředna a přídavné moduly</t>
  </si>
  <si>
    <t>EZS01_01</t>
  </si>
  <si>
    <t>Ústředna EZS - 8 oblastí, 4 x PGM opto-relé + 1 x PGM relé + relé pro sirénu, 8 x 2 zóny na desce, vč. polykarbonátového krytu a napájecího zdroje, vestavěný GSM komunikátor</t>
  </si>
  <si>
    <t>EZS01_02</t>
  </si>
  <si>
    <t>Rozšiřujicí expandér - 8 dvojite vyvážených smyček, připojení na sběrnici BUS, 2 PGM výstupy,1 modulovaný výstup pro sirénu, vč. polykarbonátového krytu a napájecího zdroje,</t>
  </si>
  <si>
    <t>EZS01_03</t>
  </si>
  <si>
    <t>Venkovní zálohovaná siréna s blikačem, vč. Akumulátoru</t>
  </si>
  <si>
    <t>EZS01_04</t>
  </si>
  <si>
    <t>Akumulátor 12V/17Ah, olověný, bezúdžbový</t>
  </si>
  <si>
    <t>EZS_02</t>
  </si>
  <si>
    <t>Detektory a klávesnice</t>
  </si>
  <si>
    <t>EZS02_01</t>
  </si>
  <si>
    <t>LDC textová klávesnice LCD se dvěma řádky, česká verze, 1 klávesnicová zóna, 1 PGM na desce, modré podsvícení, zabudovaná karet (čipů) čtečka přímo do klávesnice,</t>
  </si>
  <si>
    <t>EZS02_02</t>
  </si>
  <si>
    <t>Bezkontaktní klíčenkapro čtečky</t>
  </si>
  <si>
    <t>EZS02_03</t>
  </si>
  <si>
    <t>PIR detektor duální</t>
  </si>
  <si>
    <t>EZS02_04</t>
  </si>
  <si>
    <t>Magnetický kontakt, závrtný, dosah 20mm</t>
  </si>
  <si>
    <t>EZS_03</t>
  </si>
  <si>
    <t>Kabely</t>
  </si>
  <si>
    <t>EZS03_01</t>
  </si>
  <si>
    <t>Kabel FTP Cat.5e,4páry -</t>
  </si>
  <si>
    <t>EZS03_02</t>
  </si>
  <si>
    <t>Kabel SYKFY 3x2x0,5</t>
  </si>
  <si>
    <t>EZS_04</t>
  </si>
  <si>
    <t>Instalační materiál</t>
  </si>
  <si>
    <t>EZS04_01</t>
  </si>
  <si>
    <t>Trubka ohebná PVC pr.16, mechanická odolnost 320N</t>
  </si>
  <si>
    <t>EZS04_02</t>
  </si>
  <si>
    <t>Protahovací vodič CY1,5 mm</t>
  </si>
  <si>
    <t>EZS04_03</t>
  </si>
  <si>
    <t>Krabice elektroinstalační pod omítku univerzální</t>
  </si>
  <si>
    <t>EZS04_04</t>
  </si>
  <si>
    <t>Krabice přístrojová na povrch</t>
  </si>
  <si>
    <t>EZS04_05</t>
  </si>
  <si>
    <t>Lišta vkládací 40X15</t>
  </si>
  <si>
    <t>EZS04_06</t>
  </si>
  <si>
    <t>Lišta vkládací 18X13</t>
  </si>
  <si>
    <t>EZS_05</t>
  </si>
  <si>
    <t>EZS05_01</t>
  </si>
  <si>
    <t>Sestavení programu pro ústřednu</t>
  </si>
  <si>
    <t>EZS05_02</t>
  </si>
  <si>
    <t>Uvedení systému do provozu</t>
  </si>
  <si>
    <t>EZS05_03</t>
  </si>
  <si>
    <t>Protokolární předání, seznámení s obsluhou, zaškolení</t>
  </si>
  <si>
    <t>EZS05_04</t>
  </si>
  <si>
    <t>Výchozí revize, vypracování revizní zprávy</t>
  </si>
  <si>
    <t>EZS05_05</t>
  </si>
  <si>
    <t>Dokumentace skutečného provedení</t>
  </si>
  <si>
    <t>EZS05_06</t>
  </si>
  <si>
    <t>Doprava a přesun materiálu</t>
  </si>
  <si>
    <t>EZS05_07</t>
  </si>
  <si>
    <t>Podružný materiál</t>
  </si>
  <si>
    <t>18_094_0520 - TELEFONNÍ ROZVOD</t>
  </si>
  <si>
    <t>TD_01 - Účastnický rozvaděč</t>
  </si>
  <si>
    <t>TD_02 - Záložní zdroj UPS</t>
  </si>
  <si>
    <t>TD_03 - Zásuvky</t>
  </si>
  <si>
    <t>TD_04 - Kabely</t>
  </si>
  <si>
    <t>TD_05 - Instalační materiál</t>
  </si>
  <si>
    <t>TD_06 - Ostatní</t>
  </si>
  <si>
    <t>TD_01</t>
  </si>
  <si>
    <t>Účastnický rozvaděč</t>
  </si>
  <si>
    <t>TD01_01</t>
  </si>
  <si>
    <t>19" nástěnný rozvaděč, výška 45U, 800x1000</t>
  </si>
  <si>
    <t>TD01_02</t>
  </si>
  <si>
    <t>Napájeví panel 19", 6x 230V , vypínač</t>
  </si>
  <si>
    <t>TD01_03</t>
  </si>
  <si>
    <t>Patchpanel 24 portů pro 19" rozvaděč cat.5e</t>
  </si>
  <si>
    <t>TD01_04</t>
  </si>
  <si>
    <t>Montážní sada</t>
  </si>
  <si>
    <t>TD01_05</t>
  </si>
  <si>
    <t>Vyvazovací panel</t>
  </si>
  <si>
    <t>TD01_06</t>
  </si>
  <si>
    <t>Popis a záznam rozvaděče</t>
  </si>
  <si>
    <t>TD01_07</t>
  </si>
  <si>
    <t>Uzemnění rozvaděče na stávající zem</t>
  </si>
  <si>
    <t>TD01_08</t>
  </si>
  <si>
    <t>Úprava a závěrečné práce v rozvaděči</t>
  </si>
  <si>
    <t>TD01_09</t>
  </si>
  <si>
    <t>Výkonný 24-portový switch 100/1000M s propustností 1000 Mbps, zdroj součástí dodávky. Nehlučný a úsporný chod, v kovovém krytu.</t>
  </si>
  <si>
    <t>TD01_10</t>
  </si>
  <si>
    <t>Výkonný směrovač (router) 10/100, 4xRJ45 LAN port+1RJ45 WAN port, 2xWIFI anténa, externí zdroj(adaptér v ceně), plastové provedení</t>
  </si>
  <si>
    <t>TD_02</t>
  </si>
  <si>
    <t>Záložní zdroj UPS</t>
  </si>
  <si>
    <t>TD02_01</t>
  </si>
  <si>
    <t>AEG Protect D. 6000 VA, online, interní baterie 3,5 minuty, účiník 0,9 (5,4, kW) stolní i rack provedení, otočný grafický LCD, RS232, USB, 1x BP, kontakt + 1x EPO, SW CompuWatch. Slot pro doplňkovou SNMP kartu, nebo programovatelné BP kontakty. Paralelní provoz., Rozměry Š V H 438x132x715 mm, hmotnost 53 kg</t>
  </si>
  <si>
    <t>TD02_02</t>
  </si>
  <si>
    <t>Protect D. BATERIOVÝ PACK 6000VA, Rozměry Š V H 482,6x132x595 mm, hmotnost 63 kg</t>
  </si>
  <si>
    <t>TD02_03</t>
  </si>
  <si>
    <t>SNMP interní karta pro připojení UPS do LAN, konektor RJ45</t>
  </si>
  <si>
    <t>TD_03</t>
  </si>
  <si>
    <t>Zásuvky</t>
  </si>
  <si>
    <t>TD03_01</t>
  </si>
  <si>
    <t>Datová dvojzásuvka 1x RJ-45 cat.5e</t>
  </si>
  <si>
    <t>TD03_02</t>
  </si>
  <si>
    <t>Datová dvojzásuvka 2x RJ-45 cat.5e</t>
  </si>
  <si>
    <t>TD_04</t>
  </si>
  <si>
    <t>TD04_01</t>
  </si>
  <si>
    <t>Kabel FTP cat.5e</t>
  </si>
  <si>
    <t>TD04_02</t>
  </si>
  <si>
    <t>Propojovací kabel UTP cat.5e, RJ-45 - RJ45,delka 1m</t>
  </si>
  <si>
    <t>TD_05</t>
  </si>
  <si>
    <t>TD05_01</t>
  </si>
  <si>
    <t>Trubka ohebná 16 mm, 320 N</t>
  </si>
  <si>
    <t>TD05_02</t>
  </si>
  <si>
    <t>Trubka ohebná 29 mm, 320 N</t>
  </si>
  <si>
    <t>TD05_03</t>
  </si>
  <si>
    <t>TD05_04</t>
  </si>
  <si>
    <t>Instalační krabice do betonu, pod omítku, do sádrokartonu, včetně veškerého příslušenství (kryty, rámečky, lustrháky, a pod...)</t>
  </si>
  <si>
    <t>TD05_05</t>
  </si>
  <si>
    <t>Krabice odbočná pr.97, pod omítku</t>
  </si>
  <si>
    <t>TD05_06</t>
  </si>
  <si>
    <t>Víčko ke kruhové krabici</t>
  </si>
  <si>
    <t>TD05_07</t>
  </si>
  <si>
    <t>TD05_08</t>
  </si>
  <si>
    <t>TD_06</t>
  </si>
  <si>
    <t>TD06_01</t>
  </si>
  <si>
    <t>Příprava kabelu pro uložení do 10 žil</t>
  </si>
  <si>
    <t>TD06_02</t>
  </si>
  <si>
    <t>Forma kabelová na kabelu do 5x2</t>
  </si>
  <si>
    <t>TD06_03</t>
  </si>
  <si>
    <t>Připojení kabelu na zářezový pásek do 5x2</t>
  </si>
  <si>
    <t>TD06_04</t>
  </si>
  <si>
    <t>Proměření metalické kabeláže (port)</t>
  </si>
  <si>
    <t>TD06_05</t>
  </si>
  <si>
    <t>Vystavení měřicího protokolu - metalika</t>
  </si>
  <si>
    <t>TD06_06</t>
  </si>
  <si>
    <t>Certifikace sítě</t>
  </si>
  <si>
    <t>TD06_07</t>
  </si>
  <si>
    <t>TD06_08</t>
  </si>
  <si>
    <t>TD06_09</t>
  </si>
  <si>
    <t>TD06_10</t>
  </si>
  <si>
    <t>TD06_11</t>
  </si>
  <si>
    <t>18_094_0530 - OBECNÍ ROZHLAS</t>
  </si>
  <si>
    <t>OR_01 - Rozhlasová ústředna</t>
  </si>
  <si>
    <t>OR_02 - Kabely</t>
  </si>
  <si>
    <t>OR_03 - Instalační materiál</t>
  </si>
  <si>
    <t>OR_04 - Ostatní</t>
  </si>
  <si>
    <t>OR_01</t>
  </si>
  <si>
    <t>Rozhlasová ústředna</t>
  </si>
  <si>
    <t>OR01_01</t>
  </si>
  <si>
    <t>Přesunutí stávající rozhlasové ústředny</t>
  </si>
  <si>
    <t>OR_02</t>
  </si>
  <si>
    <t>OR02_01</t>
  </si>
  <si>
    <t>CYKY 2x1,5</t>
  </si>
  <si>
    <t>OR_03</t>
  </si>
  <si>
    <t>OR03_01</t>
  </si>
  <si>
    <t>OR03_02</t>
  </si>
  <si>
    <t>OR03_03</t>
  </si>
  <si>
    <t>OR03_04</t>
  </si>
  <si>
    <t>OR03_05</t>
  </si>
  <si>
    <t>OR_04</t>
  </si>
  <si>
    <t>OR04_01</t>
  </si>
  <si>
    <t>Oživení, naladění, měření,</t>
  </si>
  <si>
    <t>OR04_02</t>
  </si>
  <si>
    <t>OR04_03</t>
  </si>
  <si>
    <t>OR04_04</t>
  </si>
  <si>
    <t>OR04_05</t>
  </si>
  <si>
    <t>OR04_06</t>
  </si>
  <si>
    <t>18_094_0540 - KAMEROVÝ SYSTÉM - CCTV</t>
  </si>
  <si>
    <t>KS_01 - Aktivní prvky</t>
  </si>
  <si>
    <t>KS_02 - Kabely</t>
  </si>
  <si>
    <t>KS_03 - Instalační materiál</t>
  </si>
  <si>
    <t>KS_04 - Ostatní</t>
  </si>
  <si>
    <t>KS_01</t>
  </si>
  <si>
    <t>Aktivní prvky</t>
  </si>
  <si>
    <t>KS01_01</t>
  </si>
  <si>
    <t>Venkovní kompaktní IP kamera 3MPx s varifokálním objektivem a IR přísvitem.</t>
  </si>
  <si>
    <t>KS01_02</t>
  </si>
  <si>
    <t>PoE switch 8/4, switch 10/100 Mbps, 8 portů /8x PoE</t>
  </si>
  <si>
    <t>KS01_03</t>
  </si>
  <si>
    <t>NVR - pro 12 kamer</t>
  </si>
  <si>
    <t>KS01_04</t>
  </si>
  <si>
    <t>HDD 2 TB SATA, 24/7 - hard disk pro DVR, NVR</t>
  </si>
  <si>
    <t>KS_02</t>
  </si>
  <si>
    <t>KS02_01</t>
  </si>
  <si>
    <t>Kabel UTP cat.5,venkovní provedení</t>
  </si>
  <si>
    <t>KS_03</t>
  </si>
  <si>
    <t>KS03_01</t>
  </si>
  <si>
    <t>KS03_02</t>
  </si>
  <si>
    <t>Trubka ohebná PVC pr.29, mechanická odolnost 320N</t>
  </si>
  <si>
    <t>KS03_03</t>
  </si>
  <si>
    <t>KS03_04</t>
  </si>
  <si>
    <t>KS03_05</t>
  </si>
  <si>
    <t>KS03_06</t>
  </si>
  <si>
    <t>KS_04</t>
  </si>
  <si>
    <t>KS04_01</t>
  </si>
  <si>
    <t>Konektory, spojky</t>
  </si>
  <si>
    <t>KS04_02</t>
  </si>
  <si>
    <t>Oživení systému</t>
  </si>
  <si>
    <t>KS04_03</t>
  </si>
  <si>
    <t>KS04_04</t>
  </si>
  <si>
    <t>Výchozí revize, vypracování revizní zprávy -v rámci profese silnoproud</t>
  </si>
  <si>
    <t>KS04_05</t>
  </si>
  <si>
    <t>KS04_06</t>
  </si>
  <si>
    <t>KS04_07</t>
  </si>
  <si>
    <t>KS04_08</t>
  </si>
  <si>
    <t>Přitomnost projektanta na KD/stavbě (cena za 1 návštěvu)</t>
  </si>
  <si>
    <t>18_094_0550 - SPOLEČNÉ NÁKLADY</t>
  </si>
  <si>
    <t>SP_01 - Ochranné pospojení</t>
  </si>
  <si>
    <t>SP_02 - Žlaby</t>
  </si>
  <si>
    <t>SP_01</t>
  </si>
  <si>
    <t>Ochranné pospojení</t>
  </si>
  <si>
    <t>SP01_01</t>
  </si>
  <si>
    <t>EPS 2 ekvipotencionální svorkovnice</t>
  </si>
  <si>
    <t>SP01_02</t>
  </si>
  <si>
    <t>KO 125 E krabice odbočná</t>
  </si>
  <si>
    <t>SP01_03</t>
  </si>
  <si>
    <t>V 125 E víčko ke krabici KO 125E</t>
  </si>
  <si>
    <t>SP01_04</t>
  </si>
  <si>
    <t>CY 6 mm2,</t>
  </si>
  <si>
    <t>SP_02</t>
  </si>
  <si>
    <t>Žlaby</t>
  </si>
  <si>
    <t>SP02_01</t>
  </si>
  <si>
    <t>Kabelový žlab 50/60 včetně dílů (přepážka, oblouky apod.), příslušenství a upevňovacího systému,</t>
  </si>
  <si>
    <t>SP02_02</t>
  </si>
  <si>
    <t>Kabelový žlab 50/61 včetně dílů (přepážka, oblouky apod.), příslušenství a upevňovacího systému, s přepážkou</t>
  </si>
  <si>
    <t>SP02_03</t>
  </si>
  <si>
    <t>Kabelový žlab 50/100 včetně dílů (přepážka, oblouky apod.), příslušenství a upevňovacího systému,</t>
  </si>
  <si>
    <t>SP02_04</t>
  </si>
  <si>
    <t>Kabelový žlab 50/100 včetně dílů (přepážka, oblouky apod.), příslušenství a upevňovacího systému, s přepážkou</t>
  </si>
  <si>
    <t>18_094_0600 - Ostatní náklady</t>
  </si>
  <si>
    <t>OST - Ostatní</t>
  </si>
  <si>
    <t>OST</t>
  </si>
  <si>
    <t>001/01a</t>
  </si>
  <si>
    <t>VRN - zařízení staveniště, ostatní náklady stavby, hlášení, opatření zajištění</t>
  </si>
  <si>
    <t>131891077</t>
  </si>
  <si>
    <t>001/01b</t>
  </si>
  <si>
    <t>VRN - osazení měřičů vody a elektřiny, náklady na energie a zdroje</t>
  </si>
  <si>
    <t>-1384927551</t>
  </si>
  <si>
    <t>001/01d</t>
  </si>
  <si>
    <t>VRN - provédení úklid stavby a dotčeného okolí, provédení likvidaci zařízení staveniště do jednoho týdne od ukončení činností</t>
  </si>
  <si>
    <t>-248545759</t>
  </si>
  <si>
    <t>001/01e</t>
  </si>
  <si>
    <t>VRN - mimostaveništní doprava</t>
  </si>
  <si>
    <t>-1773596972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</si>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</sst>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800080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6" fillId="2" borderId="0" xfId="1" applyFill="1"/>
    <xf numFmtId="0" fontId="0" fillId="2" borderId="0" xfId="0" applyFill="1"/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1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2" fillId="0" borderId="18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9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3" fillId="2" borderId="0" xfId="1" applyFont="1" applyFill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4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5" fillId="0" borderId="16" xfId="0" applyNumberFormat="1" applyFont="1" applyBorder="1" applyAlignment="1" applyProtection="1"/>
    <xf numFmtId="166" fontId="35" fillId="0" borderId="17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8" xfId="0" applyFont="1" applyBorder="1" applyAlignment="1" applyProtection="1">
      <alignment horizontal="center" vertical="center"/>
    </xf>
    <xf numFmtId="49" fontId="38" fillId="0" borderId="28" xfId="0" applyNumberFormat="1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center" vertical="center" wrapText="1"/>
    </xf>
    <xf numFmtId="167" fontId="38" fillId="0" borderId="28" xfId="0" applyNumberFormat="1" applyFont="1" applyBorder="1" applyAlignment="1" applyProtection="1">
      <alignment vertical="center"/>
    </xf>
    <xf numFmtId="4" fontId="38" fillId="3" borderId="28" xfId="0" applyNumberFormat="1" applyFont="1" applyFill="1" applyBorder="1" applyAlignment="1" applyProtection="1">
      <alignment vertical="center"/>
      <protection locked="0"/>
    </xf>
    <xf numFmtId="4" fontId="38" fillId="0" borderId="28" xfId="0" applyNumberFormat="1" applyFont="1" applyBorder="1" applyAlignment="1" applyProtection="1">
      <alignment vertical="center"/>
    </xf>
    <xf numFmtId="0" fontId="38" fillId="0" borderId="5" xfId="0" applyFont="1" applyBorder="1" applyAlignment="1">
      <alignment vertical="center"/>
    </xf>
    <xf numFmtId="0" fontId="38" fillId="3" borderId="28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Protection="1"/>
    <xf numFmtId="0" fontId="0" fillId="0" borderId="5" xfId="0" applyBorder="1"/>
    <xf numFmtId="0" fontId="0" fillId="0" borderId="0" xfId="0" applyAlignment="1">
      <alignment vertical="top"/>
      <protection locked="0"/>
    </xf>
    <xf numFmtId="0" fontId="39" fillId="0" borderId="29" xfId="0" applyFont="1" applyBorder="1" applyAlignment="1">
      <alignment vertical="center" wrapText="1"/>
      <protection locked="0"/>
    </xf>
    <xf numFmtId="0" fontId="39" fillId="0" borderId="30" xfId="0" applyFont="1" applyBorder="1" applyAlignment="1">
      <alignment vertical="center" wrapText="1"/>
      <protection locked="0"/>
    </xf>
    <xf numFmtId="0" fontId="39" fillId="0" borderId="31" xfId="0" applyFont="1" applyBorder="1" applyAlignment="1">
      <alignment vertical="center" wrapText="1"/>
      <protection locked="0"/>
    </xf>
    <xf numFmtId="0" fontId="39" fillId="0" borderId="32" xfId="0" applyFont="1" applyBorder="1" applyAlignment="1">
      <alignment horizontal="center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9" fillId="0" borderId="33" xfId="0" applyFont="1" applyBorder="1" applyAlignment="1">
      <alignment horizontal="center" vertical="center" wrapText="1"/>
      <protection locked="0"/>
    </xf>
    <xf numFmtId="0" fontId="39" fillId="0" borderId="32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horizontal="left" wrapText="1"/>
      <protection locked="0"/>
    </xf>
    <xf numFmtId="0" fontId="39" fillId="0" borderId="33" xfId="0" applyFont="1" applyBorder="1" applyAlignment="1">
      <alignment vertical="center" wrapText="1"/>
      <protection locked="0"/>
    </xf>
    <xf numFmtId="0" fontId="41" fillId="0" borderId="1" xfId="0" applyFont="1" applyBorder="1" applyAlignment="1">
      <alignment horizontal="left" vertical="center" wrapText="1"/>
      <protection locked="0"/>
    </xf>
    <xf numFmtId="0" fontId="42" fillId="0" borderId="1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vertical="center" wrapText="1"/>
      <protection locked="0"/>
    </xf>
    <xf numFmtId="0" fontId="42" fillId="0" borderId="1" xfId="0" applyFont="1" applyBorder="1" applyAlignment="1">
      <alignment vertical="center" wrapText="1"/>
      <protection locked="0"/>
    </xf>
    <xf numFmtId="0" fontId="42" fillId="0" borderId="1" xfId="0" applyFont="1" applyBorder="1" applyAlignment="1">
      <alignment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49" fontId="42" fillId="0" borderId="1" xfId="0" applyNumberFormat="1" applyFont="1" applyBorder="1" applyAlignment="1">
      <alignment horizontal="left" vertical="center" wrapText="1"/>
      <protection locked="0"/>
    </xf>
    <xf numFmtId="49" fontId="42" fillId="0" borderId="1" xfId="0" applyNumberFormat="1" applyFont="1" applyBorder="1" applyAlignment="1">
      <alignment vertical="center" wrapText="1"/>
      <protection locked="0"/>
    </xf>
    <xf numFmtId="0" fontId="39" fillId="0" borderId="35" xfId="0" applyFont="1" applyBorder="1" applyAlignment="1">
      <alignment vertical="center" wrapText="1"/>
      <protection locked="0"/>
    </xf>
    <xf numFmtId="0" fontId="43" fillId="0" borderId="34" xfId="0" applyFont="1" applyBorder="1" applyAlignment="1">
      <alignment vertical="center" wrapText="1"/>
      <protection locked="0"/>
    </xf>
    <xf numFmtId="0" fontId="39" fillId="0" borderId="36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vertical="top"/>
      <protection locked="0"/>
    </xf>
    <xf numFmtId="0" fontId="39" fillId="0" borderId="0" xfId="0" applyFont="1" applyAlignment="1">
      <alignment vertical="top"/>
      <protection locked="0"/>
    </xf>
    <xf numFmtId="0" fontId="39" fillId="0" borderId="29" xfId="0" applyFont="1" applyBorder="1" applyAlignment="1">
      <alignment horizontal="left" vertical="center"/>
      <protection locked="0"/>
    </xf>
    <xf numFmtId="0" fontId="39" fillId="0" borderId="30" xfId="0" applyFont="1" applyBorder="1" applyAlignment="1">
      <alignment horizontal="left" vertical="center"/>
      <protection locked="0"/>
    </xf>
    <xf numFmtId="0" fontId="39" fillId="0" borderId="31" xfId="0" applyFont="1" applyBorder="1" applyAlignment="1">
      <alignment horizontal="left" vertical="center"/>
      <protection locked="0"/>
    </xf>
    <xf numFmtId="0" fontId="39" fillId="0" borderId="32" xfId="0" applyFont="1" applyBorder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39" fillId="0" borderId="33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4" fillId="0" borderId="0" xfId="0" applyFont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center" vertical="center"/>
      <protection locked="0"/>
    </xf>
    <xf numFmtId="0" fontId="44" fillId="0" borderId="34" xfId="0" applyFont="1" applyBorder="1" applyAlignment="1">
      <alignment horizontal="left" vertical="center"/>
      <protection locked="0"/>
    </xf>
    <xf numFmtId="0" fontId="45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42" fillId="0" borderId="1" xfId="0" applyFont="1" applyBorder="1" applyAlignment="1">
      <alignment horizontal="center" vertical="center"/>
      <protection locked="0"/>
    </xf>
    <xf numFmtId="0" fontId="42" fillId="0" borderId="32" xfId="0" applyFont="1" applyBorder="1" applyAlignment="1">
      <alignment horizontal="left" vertical="center"/>
      <protection locked="0"/>
    </xf>
    <xf numFmtId="0" fontId="42" fillId="0" borderId="1" xfId="0" applyFont="1" applyFill="1" applyBorder="1" applyAlignment="1">
      <alignment horizontal="left" vertical="center"/>
      <protection locked="0"/>
    </xf>
    <xf numFmtId="0" fontId="42" fillId="0" borderId="1" xfId="0" applyFont="1" applyFill="1" applyBorder="1" applyAlignment="1">
      <alignment horizontal="center" vertical="center"/>
      <protection locked="0"/>
    </xf>
    <xf numFmtId="0" fontId="39" fillId="0" borderId="35" xfId="0" applyFont="1" applyBorder="1" applyAlignment="1">
      <alignment horizontal="left" vertical="center"/>
      <protection locked="0"/>
    </xf>
    <xf numFmtId="0" fontId="43" fillId="0" borderId="34" xfId="0" applyFont="1" applyBorder="1" applyAlignment="1">
      <alignment horizontal="left" vertical="center"/>
      <protection locked="0"/>
    </xf>
    <xf numFmtId="0" fontId="39" fillId="0" borderId="36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4" fillId="0" borderId="1" xfId="0" applyFont="1" applyBorder="1" applyAlignment="1">
      <alignment horizontal="left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2" fillId="0" borderId="1" xfId="0" applyFont="1" applyBorder="1" applyAlignment="1">
      <alignment horizontal="center" vertical="center" wrapText="1"/>
      <protection locked="0"/>
    </xf>
    <xf numFmtId="0" fontId="39" fillId="0" borderId="29" xfId="0" applyFont="1" applyBorder="1" applyAlignment="1">
      <alignment horizontal="left" vertical="center" wrapText="1"/>
      <protection locked="0"/>
    </xf>
    <xf numFmtId="0" fontId="39" fillId="0" borderId="30" xfId="0" applyFont="1" applyBorder="1" applyAlignment="1">
      <alignment horizontal="left" vertical="center" wrapText="1"/>
      <protection locked="0"/>
    </xf>
    <xf numFmtId="0" fontId="39" fillId="0" borderId="31" xfId="0" applyFont="1" applyBorder="1" applyAlignment="1">
      <alignment horizontal="left" vertical="center" wrapText="1"/>
      <protection locked="0"/>
    </xf>
    <xf numFmtId="0" fontId="39" fillId="0" borderId="32" xfId="0" applyFont="1" applyBorder="1" applyAlignment="1">
      <alignment horizontal="left" vertical="center" wrapText="1"/>
      <protection locked="0"/>
    </xf>
    <xf numFmtId="0" fontId="39" fillId="0" borderId="33" xfId="0" applyFont="1" applyBorder="1" applyAlignment="1">
      <alignment horizontal="left" vertical="center" wrapText="1"/>
      <protection locked="0"/>
    </xf>
    <xf numFmtId="0" fontId="44" fillId="0" borderId="32" xfId="0" applyFont="1" applyBorder="1" applyAlignment="1">
      <alignment horizontal="left" vertical="center" wrapText="1"/>
      <protection locked="0"/>
    </xf>
    <xf numFmtId="0" fontId="44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/>
      <protection locked="0"/>
    </xf>
    <xf numFmtId="0" fontId="42" fillId="0" borderId="35" xfId="0" applyFont="1" applyBorder="1" applyAlignment="1">
      <alignment horizontal="left" vertical="center" wrapText="1"/>
      <protection locked="0"/>
    </xf>
    <xf numFmtId="0" fontId="42" fillId="0" borderId="34" xfId="0" applyFont="1" applyBorder="1" applyAlignment="1">
      <alignment horizontal="left" vertical="center" wrapText="1"/>
      <protection locked="0"/>
    </xf>
    <xf numFmtId="0" fontId="42" fillId="0" borderId="36" xfId="0" applyFont="1" applyBorder="1" applyAlignment="1">
      <alignment horizontal="left" vertical="center" wrapText="1"/>
      <protection locked="0"/>
    </xf>
    <xf numFmtId="0" fontId="42" fillId="0" borderId="1" xfId="0" applyFont="1" applyBorder="1" applyAlignment="1">
      <alignment horizontal="left" vertical="top"/>
      <protection locked="0"/>
    </xf>
    <xf numFmtId="0" fontId="42" fillId="0" borderId="1" xfId="0" applyFont="1" applyBorder="1" applyAlignment="1">
      <alignment horizontal="center" vertical="top"/>
      <protection locked="0"/>
    </xf>
    <xf numFmtId="0" fontId="42" fillId="0" borderId="35" xfId="0" applyFont="1" applyBorder="1" applyAlignment="1">
      <alignment horizontal="left" vertical="center"/>
      <protection locked="0"/>
    </xf>
    <xf numFmtId="0" fontId="42" fillId="0" borderId="36" xfId="0" applyFont="1" applyBorder="1" applyAlignment="1">
      <alignment horizontal="left" vertical="center"/>
      <protection locked="0"/>
    </xf>
    <xf numFmtId="0" fontId="44" fillId="0" borderId="0" xfId="0" applyFont="1" applyAlignment="1">
      <alignment vertical="center"/>
      <protection locked="0"/>
    </xf>
    <xf numFmtId="0" fontId="41" fillId="0" borderId="1" xfId="0" applyFont="1" applyBorder="1" applyAlignment="1">
      <alignment vertical="center"/>
      <protection locked="0"/>
    </xf>
    <xf numFmtId="0" fontId="44" fillId="0" borderId="34" xfId="0" applyFont="1" applyBorder="1" applyAlignment="1">
      <alignment vertical="center"/>
      <protection locked="0"/>
    </xf>
    <xf numFmtId="0" fontId="41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2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41" fillId="0" borderId="34" xfId="0" applyFont="1" applyBorder="1" applyAlignment="1">
      <alignment horizontal="left"/>
      <protection locked="0"/>
    </xf>
    <xf numFmtId="0" fontId="44" fillId="0" borderId="34" xfId="0" applyFont="1" applyBorder="1" applyAlignment="1">
      <protection locked="0"/>
    </xf>
    <xf numFmtId="0" fontId="39" fillId="0" borderId="32" xfId="0" applyFont="1" applyBorder="1" applyAlignment="1">
      <alignment vertical="top"/>
      <protection locked="0"/>
    </xf>
    <xf numFmtId="0" fontId="39" fillId="0" borderId="33" xfId="0" applyFont="1" applyBorder="1" applyAlignment="1">
      <alignment vertical="top"/>
      <protection locked="0"/>
    </xf>
    <xf numFmtId="0" fontId="39" fillId="0" borderId="1" xfId="0" applyFont="1" applyBorder="1" applyAlignment="1">
      <alignment horizontal="center" vertical="center"/>
      <protection locked="0"/>
    </xf>
    <xf numFmtId="0" fontId="39" fillId="0" borderId="1" xfId="0" applyFont="1" applyBorder="1" applyAlignment="1">
      <alignment horizontal="left" vertical="top"/>
      <protection locked="0"/>
    </xf>
    <xf numFmtId="0" fontId="39" fillId="0" borderId="35" xfId="0" applyFont="1" applyBorder="1" applyAlignment="1">
      <alignment vertical="top"/>
      <protection locked="0"/>
    </xf>
    <xf numFmtId="0" fontId="39" fillId="0" borderId="34" xfId="0" applyFont="1" applyBorder="1" applyAlignment="1">
      <alignment vertical="top"/>
      <protection locked="0"/>
    </xf>
    <xf numFmtId="0" fontId="39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ht="36.96" customHeight="1">
      <c r="AR2"/>
      <c r="BS2" s="24" t="s">
        <v>8</v>
      </c>
      <c r="BT2" s="24" t="s">
        <v>9</v>
      </c>
    </row>
    <row r="3" ht="6.96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ht="36.96" customHeight="1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14</v>
      </c>
    </row>
    <row r="5" ht="14.4" customHeight="1">
      <c r="B5" s="28"/>
      <c r="C5" s="29"/>
      <c r="D5" s="34" t="s">
        <v>15</v>
      </c>
      <c r="E5" s="29"/>
      <c r="F5" s="29"/>
      <c r="G5" s="29"/>
      <c r="H5" s="29"/>
      <c r="I5" s="29"/>
      <c r="J5" s="29"/>
      <c r="K5" s="35" t="s">
        <v>16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31"/>
      <c r="BE5" s="36" t="s">
        <v>17</v>
      </c>
      <c r="BS5" s="24" t="s">
        <v>8</v>
      </c>
    </row>
    <row r="6" ht="36.96" customHeight="1">
      <c r="B6" s="28"/>
      <c r="C6" s="29"/>
      <c r="D6" s="37" t="s">
        <v>18</v>
      </c>
      <c r="E6" s="29"/>
      <c r="F6" s="29"/>
      <c r="G6" s="29"/>
      <c r="H6" s="29"/>
      <c r="I6" s="29"/>
      <c r="J6" s="29"/>
      <c r="K6" s="38" t="s">
        <v>19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1"/>
      <c r="BE6" s="39"/>
      <c r="BS6" s="24" t="s">
        <v>8</v>
      </c>
    </row>
    <row r="7" ht="14.4" customHeight="1">
      <c r="B7" s="28"/>
      <c r="C7" s="29"/>
      <c r="D7" s="40" t="s">
        <v>20</v>
      </c>
      <c r="E7" s="29"/>
      <c r="F7" s="29"/>
      <c r="G7" s="29"/>
      <c r="H7" s="29"/>
      <c r="I7" s="29"/>
      <c r="J7" s="29"/>
      <c r="K7" s="35" t="s">
        <v>21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 t="s">
        <v>22</v>
      </c>
      <c r="AL7" s="29"/>
      <c r="AM7" s="29"/>
      <c r="AN7" s="35" t="s">
        <v>21</v>
      </c>
      <c r="AO7" s="29"/>
      <c r="AP7" s="29"/>
      <c r="AQ7" s="31"/>
      <c r="BE7" s="39"/>
      <c r="BS7" s="24" t="s">
        <v>8</v>
      </c>
    </row>
    <row r="8" ht="14.4" customHeight="1">
      <c r="B8" s="28"/>
      <c r="C8" s="29"/>
      <c r="D8" s="40" t="s">
        <v>23</v>
      </c>
      <c r="E8" s="29"/>
      <c r="F8" s="29"/>
      <c r="G8" s="29"/>
      <c r="H8" s="29"/>
      <c r="I8" s="29"/>
      <c r="J8" s="29"/>
      <c r="K8" s="35" t="s">
        <v>24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40" t="s">
        <v>25</v>
      </c>
      <c r="AL8" s="29"/>
      <c r="AM8" s="29"/>
      <c r="AN8" s="41" t="s">
        <v>26</v>
      </c>
      <c r="AO8" s="29"/>
      <c r="AP8" s="29"/>
      <c r="AQ8" s="31"/>
      <c r="BE8" s="39"/>
      <c r="BS8" s="24" t="s">
        <v>8</v>
      </c>
    </row>
    <row r="9" ht="14.4" customHeight="1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31"/>
      <c r="BE9" s="39"/>
      <c r="BS9" s="24" t="s">
        <v>8</v>
      </c>
    </row>
    <row r="10" ht="14.4" customHeight="1">
      <c r="B10" s="28"/>
      <c r="C10" s="29"/>
      <c r="D10" s="40" t="s">
        <v>27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40" t="s">
        <v>28</v>
      </c>
      <c r="AL10" s="29"/>
      <c r="AM10" s="29"/>
      <c r="AN10" s="35" t="s">
        <v>21</v>
      </c>
      <c r="AO10" s="29"/>
      <c r="AP10" s="29"/>
      <c r="AQ10" s="31"/>
      <c r="BE10" s="39"/>
      <c r="BS10" s="24" t="s">
        <v>8</v>
      </c>
    </row>
    <row r="11" ht="18.48" customHeight="1">
      <c r="B11" s="28"/>
      <c r="C11" s="29"/>
      <c r="D11" s="29"/>
      <c r="E11" s="35" t="s">
        <v>29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40" t="s">
        <v>30</v>
      </c>
      <c r="AL11" s="29"/>
      <c r="AM11" s="29"/>
      <c r="AN11" s="35" t="s">
        <v>21</v>
      </c>
      <c r="AO11" s="29"/>
      <c r="AP11" s="29"/>
      <c r="AQ11" s="31"/>
      <c r="BE11" s="39"/>
      <c r="BS11" s="24" t="s">
        <v>8</v>
      </c>
    </row>
    <row r="12" ht="6.96" customHeight="1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9"/>
      <c r="BS12" s="24" t="s">
        <v>8</v>
      </c>
    </row>
    <row r="13" ht="14.4" customHeight="1">
      <c r="B13" s="28"/>
      <c r="C13" s="29"/>
      <c r="D13" s="40" t="s">
        <v>31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40" t="s">
        <v>28</v>
      </c>
      <c r="AL13" s="29"/>
      <c r="AM13" s="29"/>
      <c r="AN13" s="42" t="s">
        <v>32</v>
      </c>
      <c r="AO13" s="29"/>
      <c r="AP13" s="29"/>
      <c r="AQ13" s="31"/>
      <c r="BE13" s="39"/>
      <c r="BS13" s="24" t="s">
        <v>8</v>
      </c>
    </row>
    <row r="14">
      <c r="B14" s="28"/>
      <c r="C14" s="29"/>
      <c r="D14" s="29"/>
      <c r="E14" s="42" t="s">
        <v>32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 t="s">
        <v>30</v>
      </c>
      <c r="AL14" s="29"/>
      <c r="AM14" s="29"/>
      <c r="AN14" s="42" t="s">
        <v>32</v>
      </c>
      <c r="AO14" s="29"/>
      <c r="AP14" s="29"/>
      <c r="AQ14" s="31"/>
      <c r="BE14" s="39"/>
      <c r="BS14" s="24" t="s">
        <v>8</v>
      </c>
    </row>
    <row r="15" ht="6.96" customHeight="1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9"/>
      <c r="BS15" s="24" t="s">
        <v>6</v>
      </c>
    </row>
    <row r="16" ht="14.4" customHeight="1">
      <c r="B16" s="28"/>
      <c r="C16" s="29"/>
      <c r="D16" s="40" t="s">
        <v>33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40" t="s">
        <v>28</v>
      </c>
      <c r="AL16" s="29"/>
      <c r="AM16" s="29"/>
      <c r="AN16" s="35" t="s">
        <v>21</v>
      </c>
      <c r="AO16" s="29"/>
      <c r="AP16" s="29"/>
      <c r="AQ16" s="31"/>
      <c r="BE16" s="39"/>
      <c r="BS16" s="24" t="s">
        <v>6</v>
      </c>
    </row>
    <row r="17" ht="18.48" customHeight="1">
      <c r="B17" s="28"/>
      <c r="C17" s="29"/>
      <c r="D17" s="29"/>
      <c r="E17" s="35" t="s">
        <v>34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40" t="s">
        <v>30</v>
      </c>
      <c r="AL17" s="29"/>
      <c r="AM17" s="29"/>
      <c r="AN17" s="35" t="s">
        <v>21</v>
      </c>
      <c r="AO17" s="29"/>
      <c r="AP17" s="29"/>
      <c r="AQ17" s="31"/>
      <c r="BE17" s="39"/>
      <c r="BS17" s="24" t="s">
        <v>35</v>
      </c>
    </row>
    <row r="18" ht="6.96" customHeight="1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9"/>
      <c r="BS18" s="24" t="s">
        <v>8</v>
      </c>
    </row>
    <row r="19" ht="14.4" customHeight="1">
      <c r="B19" s="28"/>
      <c r="C19" s="29"/>
      <c r="D19" s="40" t="s">
        <v>36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9"/>
      <c r="BS19" s="24" t="s">
        <v>8</v>
      </c>
    </row>
    <row r="20" ht="57" customHeight="1">
      <c r="B20" s="28"/>
      <c r="C20" s="29"/>
      <c r="D20" s="29"/>
      <c r="E20" s="44" t="s">
        <v>37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29"/>
      <c r="AP20" s="29"/>
      <c r="AQ20" s="31"/>
      <c r="BE20" s="39"/>
      <c r="BS20" s="24" t="s">
        <v>6</v>
      </c>
    </row>
    <row r="21" ht="6.96" customHeight="1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9"/>
    </row>
    <row r="22" ht="6.96" customHeight="1">
      <c r="B22" s="28"/>
      <c r="C22" s="29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29"/>
      <c r="AQ22" s="31"/>
      <c r="BE22" s="39"/>
    </row>
    <row r="23" s="1" customFormat="1" ht="25.92" customHeight="1">
      <c r="B23" s="46"/>
      <c r="C23" s="47"/>
      <c r="D23" s="48" t="s">
        <v>38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>
        <f>ROUND(AG51,2)</f>
        <v>0</v>
      </c>
      <c r="AL23" s="49"/>
      <c r="AM23" s="49"/>
      <c r="AN23" s="49"/>
      <c r="AO23" s="49"/>
      <c r="AP23" s="47"/>
      <c r="AQ23" s="51"/>
      <c r="BE23" s="39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51"/>
      <c r="BE24" s="39"/>
    </row>
    <row r="25" s="1" customFormat="1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52" t="s">
        <v>39</v>
      </c>
      <c r="M25" s="52"/>
      <c r="N25" s="52"/>
      <c r="O25" s="52"/>
      <c r="P25" s="47"/>
      <c r="Q25" s="47"/>
      <c r="R25" s="47"/>
      <c r="S25" s="47"/>
      <c r="T25" s="47"/>
      <c r="U25" s="47"/>
      <c r="V25" s="47"/>
      <c r="W25" s="52" t="s">
        <v>40</v>
      </c>
      <c r="X25" s="52"/>
      <c r="Y25" s="52"/>
      <c r="Z25" s="52"/>
      <c r="AA25" s="52"/>
      <c r="AB25" s="52"/>
      <c r="AC25" s="52"/>
      <c r="AD25" s="52"/>
      <c r="AE25" s="52"/>
      <c r="AF25" s="47"/>
      <c r="AG25" s="47"/>
      <c r="AH25" s="47"/>
      <c r="AI25" s="47"/>
      <c r="AJ25" s="47"/>
      <c r="AK25" s="52" t="s">
        <v>41</v>
      </c>
      <c r="AL25" s="52"/>
      <c r="AM25" s="52"/>
      <c r="AN25" s="52"/>
      <c r="AO25" s="52"/>
      <c r="AP25" s="47"/>
      <c r="AQ25" s="51"/>
      <c r="BE25" s="39"/>
    </row>
    <row r="26" s="2" customFormat="1" ht="14.4" customHeight="1">
      <c r="B26" s="53"/>
      <c r="C26" s="54"/>
      <c r="D26" s="55" t="s">
        <v>42</v>
      </c>
      <c r="E26" s="54"/>
      <c r="F26" s="55" t="s">
        <v>43</v>
      </c>
      <c r="G26" s="54"/>
      <c r="H26" s="54"/>
      <c r="I26" s="54"/>
      <c r="J26" s="54"/>
      <c r="K26" s="54"/>
      <c r="L26" s="56">
        <v>0.20999999999999999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7">
        <f>ROUND(AZ51,2)</f>
        <v>0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7">
        <f>ROUND(AV51,2)</f>
        <v>0</v>
      </c>
      <c r="AL26" s="54"/>
      <c r="AM26" s="54"/>
      <c r="AN26" s="54"/>
      <c r="AO26" s="54"/>
      <c r="AP26" s="54"/>
      <c r="AQ26" s="58"/>
      <c r="BE26" s="39"/>
    </row>
    <row r="27" s="2" customFormat="1" ht="14.4" customHeight="1">
      <c r="B27" s="53"/>
      <c r="C27" s="54"/>
      <c r="D27" s="54"/>
      <c r="E27" s="54"/>
      <c r="F27" s="55" t="s">
        <v>44</v>
      </c>
      <c r="G27" s="54"/>
      <c r="H27" s="54"/>
      <c r="I27" s="54"/>
      <c r="J27" s="54"/>
      <c r="K27" s="54"/>
      <c r="L27" s="56">
        <v>0.14999999999999999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7">
        <f>ROUND(BA51,2)</f>
        <v>0</v>
      </c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7">
        <f>ROUND(AW51,2)</f>
        <v>0</v>
      </c>
      <c r="AL27" s="54"/>
      <c r="AM27" s="54"/>
      <c r="AN27" s="54"/>
      <c r="AO27" s="54"/>
      <c r="AP27" s="54"/>
      <c r="AQ27" s="58"/>
      <c r="BE27" s="39"/>
    </row>
    <row r="28" hidden="1" s="2" customFormat="1" ht="14.4" customHeight="1">
      <c r="B28" s="53"/>
      <c r="C28" s="54"/>
      <c r="D28" s="54"/>
      <c r="E28" s="54"/>
      <c r="F28" s="55" t="s">
        <v>45</v>
      </c>
      <c r="G28" s="54"/>
      <c r="H28" s="54"/>
      <c r="I28" s="54"/>
      <c r="J28" s="54"/>
      <c r="K28" s="54"/>
      <c r="L28" s="56">
        <v>0.20999999999999999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7">
        <f>ROUND(BB51,2)</f>
        <v>0</v>
      </c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7">
        <v>0</v>
      </c>
      <c r="AL28" s="54"/>
      <c r="AM28" s="54"/>
      <c r="AN28" s="54"/>
      <c r="AO28" s="54"/>
      <c r="AP28" s="54"/>
      <c r="AQ28" s="58"/>
      <c r="BE28" s="39"/>
    </row>
    <row r="29" hidden="1" s="2" customFormat="1" ht="14.4" customHeight="1">
      <c r="B29" s="53"/>
      <c r="C29" s="54"/>
      <c r="D29" s="54"/>
      <c r="E29" s="54"/>
      <c r="F29" s="55" t="s">
        <v>46</v>
      </c>
      <c r="G29" s="54"/>
      <c r="H29" s="54"/>
      <c r="I29" s="54"/>
      <c r="J29" s="54"/>
      <c r="K29" s="54"/>
      <c r="L29" s="56">
        <v>0.14999999999999999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7">
        <f>ROUND(BC51,2)</f>
        <v>0</v>
      </c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7">
        <v>0</v>
      </c>
      <c r="AL29" s="54"/>
      <c r="AM29" s="54"/>
      <c r="AN29" s="54"/>
      <c r="AO29" s="54"/>
      <c r="AP29" s="54"/>
      <c r="AQ29" s="58"/>
      <c r="BE29" s="39"/>
    </row>
    <row r="30" hidden="1" s="2" customFormat="1" ht="14.4" customHeight="1">
      <c r="B30" s="53"/>
      <c r="C30" s="54"/>
      <c r="D30" s="54"/>
      <c r="E30" s="54"/>
      <c r="F30" s="55" t="s">
        <v>47</v>
      </c>
      <c r="G30" s="54"/>
      <c r="H30" s="54"/>
      <c r="I30" s="54"/>
      <c r="J30" s="54"/>
      <c r="K30" s="54"/>
      <c r="L30" s="56">
        <v>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7">
        <f>ROUND(BD51,2)</f>
        <v>0</v>
      </c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7">
        <v>0</v>
      </c>
      <c r="AL30" s="54"/>
      <c r="AM30" s="54"/>
      <c r="AN30" s="54"/>
      <c r="AO30" s="54"/>
      <c r="AP30" s="54"/>
      <c r="AQ30" s="58"/>
      <c r="BE30" s="39"/>
    </row>
    <row r="31" s="1" customFormat="1" ht="6.96" customHeight="1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51"/>
      <c r="BE31" s="39"/>
    </row>
    <row r="32" s="1" customFormat="1" ht="25.92" customHeight="1">
      <c r="B32" s="46"/>
      <c r="C32" s="59"/>
      <c r="D32" s="60" t="s">
        <v>48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 t="s">
        <v>49</v>
      </c>
      <c r="U32" s="61"/>
      <c r="V32" s="61"/>
      <c r="W32" s="61"/>
      <c r="X32" s="63" t="s">
        <v>50</v>
      </c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4">
        <f>SUM(AK23:AK30)</f>
        <v>0</v>
      </c>
      <c r="AL32" s="61"/>
      <c r="AM32" s="61"/>
      <c r="AN32" s="61"/>
      <c r="AO32" s="65"/>
      <c r="AP32" s="59"/>
      <c r="AQ32" s="66"/>
      <c r="BE32" s="39"/>
    </row>
    <row r="33" s="1" customFormat="1" ht="6.96" customHeight="1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51"/>
    </row>
    <row r="34" s="1" customFormat="1" ht="6.96" customHeight="1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9"/>
    </row>
    <row r="38" s="1" customFormat="1" ht="6.96" customHeight="1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2"/>
    </row>
    <row r="39" s="1" customFormat="1" ht="36.96" customHeight="1">
      <c r="B39" s="46"/>
      <c r="C39" s="73" t="s">
        <v>51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2"/>
    </row>
    <row r="40" s="1" customFormat="1" ht="6.96" customHeight="1">
      <c r="B40" s="46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2"/>
    </row>
    <row r="41" s="3" customFormat="1" ht="14.4" customHeight="1">
      <c r="B41" s="75"/>
      <c r="C41" s="76" t="s">
        <v>15</v>
      </c>
      <c r="D41" s="77"/>
      <c r="E41" s="77"/>
      <c r="F41" s="77"/>
      <c r="G41" s="77"/>
      <c r="H41" s="77"/>
      <c r="I41" s="77"/>
      <c r="J41" s="77"/>
      <c r="K41" s="77"/>
      <c r="L41" s="77" t="str">
        <f>K5</f>
        <v>18_094_0000</v>
      </c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8"/>
    </row>
    <row r="42" s="4" customFormat="1" ht="36.96" customHeight="1">
      <c r="B42" s="79"/>
      <c r="C42" s="80" t="s">
        <v>18</v>
      </c>
      <c r="D42" s="81"/>
      <c r="E42" s="81"/>
      <c r="F42" s="81"/>
      <c r="G42" s="81"/>
      <c r="H42" s="81"/>
      <c r="I42" s="81"/>
      <c r="J42" s="81"/>
      <c r="K42" s="81"/>
      <c r="L42" s="82" t="str">
        <f>K6</f>
        <v>Revitalizace obecního úřadu Všelibice</v>
      </c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3"/>
    </row>
    <row r="43" s="1" customFormat="1" ht="6.96" customHeight="1">
      <c r="B43" s="46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2"/>
    </row>
    <row r="44" s="1" customFormat="1">
      <c r="B44" s="46"/>
      <c r="C44" s="76" t="s">
        <v>23</v>
      </c>
      <c r="D44" s="74"/>
      <c r="E44" s="74"/>
      <c r="F44" s="74"/>
      <c r="G44" s="74"/>
      <c r="H44" s="74"/>
      <c r="I44" s="74"/>
      <c r="J44" s="74"/>
      <c r="K44" s="74"/>
      <c r="L44" s="84" t="str">
        <f>IF(K8="","",K8)</f>
        <v>OÚ Všelibice</v>
      </c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6" t="s">
        <v>25</v>
      </c>
      <c r="AJ44" s="74"/>
      <c r="AK44" s="74"/>
      <c r="AL44" s="74"/>
      <c r="AM44" s="85" t="str">
        <f>IF(AN8= "","",AN8)</f>
        <v>7. 2. 2019</v>
      </c>
      <c r="AN44" s="85"/>
      <c r="AO44" s="74"/>
      <c r="AP44" s="74"/>
      <c r="AQ44" s="74"/>
      <c r="AR44" s="72"/>
    </row>
    <row r="45" s="1" customFormat="1" ht="6.96" customHeight="1">
      <c r="B45" s="46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2"/>
    </row>
    <row r="46" s="1" customFormat="1">
      <c r="B46" s="46"/>
      <c r="C46" s="76" t="s">
        <v>27</v>
      </c>
      <c r="D46" s="74"/>
      <c r="E46" s="74"/>
      <c r="F46" s="74"/>
      <c r="G46" s="74"/>
      <c r="H46" s="74"/>
      <c r="I46" s="74"/>
      <c r="J46" s="74"/>
      <c r="K46" s="74"/>
      <c r="L46" s="77" t="str">
        <f>IF(E11= "","",E11)</f>
        <v>Obec Všelibice</v>
      </c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6" t="s">
        <v>33</v>
      </c>
      <c r="AJ46" s="74"/>
      <c r="AK46" s="74"/>
      <c r="AL46" s="74"/>
      <c r="AM46" s="77" t="str">
        <f>IF(E17="","",E17)</f>
        <v>Ing.R.Hladký</v>
      </c>
      <c r="AN46" s="77"/>
      <c r="AO46" s="77"/>
      <c r="AP46" s="77"/>
      <c r="AQ46" s="74"/>
      <c r="AR46" s="72"/>
      <c r="AS46" s="86" t="s">
        <v>52</v>
      </c>
      <c r="AT46" s="87"/>
      <c r="AU46" s="88"/>
      <c r="AV46" s="88"/>
      <c r="AW46" s="88"/>
      <c r="AX46" s="88"/>
      <c r="AY46" s="88"/>
      <c r="AZ46" s="88"/>
      <c r="BA46" s="88"/>
      <c r="BB46" s="88"/>
      <c r="BC46" s="88"/>
      <c r="BD46" s="89"/>
    </row>
    <row r="47" s="1" customFormat="1">
      <c r="B47" s="46"/>
      <c r="C47" s="76" t="s">
        <v>31</v>
      </c>
      <c r="D47" s="74"/>
      <c r="E47" s="74"/>
      <c r="F47" s="74"/>
      <c r="G47" s="74"/>
      <c r="H47" s="74"/>
      <c r="I47" s="74"/>
      <c r="J47" s="74"/>
      <c r="K47" s="74"/>
      <c r="L47" s="77" t="str">
        <f>IF(E14= "Vyplň údaj","",E14)</f>
        <v/>
      </c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2"/>
      <c r="AS47" s="90"/>
      <c r="AT47" s="91"/>
      <c r="AU47" s="92"/>
      <c r="AV47" s="92"/>
      <c r="AW47" s="92"/>
      <c r="AX47" s="92"/>
      <c r="AY47" s="92"/>
      <c r="AZ47" s="92"/>
      <c r="BA47" s="92"/>
      <c r="BB47" s="92"/>
      <c r="BC47" s="92"/>
      <c r="BD47" s="93"/>
    </row>
    <row r="48" s="1" customFormat="1" ht="10.8" customHeight="1">
      <c r="B48" s="46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2"/>
      <c r="AS48" s="94"/>
      <c r="AT48" s="55"/>
      <c r="AU48" s="47"/>
      <c r="AV48" s="47"/>
      <c r="AW48" s="47"/>
      <c r="AX48" s="47"/>
      <c r="AY48" s="47"/>
      <c r="AZ48" s="47"/>
      <c r="BA48" s="47"/>
      <c r="BB48" s="47"/>
      <c r="BC48" s="47"/>
      <c r="BD48" s="95"/>
    </row>
    <row r="49" s="1" customFormat="1" ht="29.28" customHeight="1">
      <c r="B49" s="46"/>
      <c r="C49" s="96" t="s">
        <v>53</v>
      </c>
      <c r="D49" s="97"/>
      <c r="E49" s="97"/>
      <c r="F49" s="97"/>
      <c r="G49" s="97"/>
      <c r="H49" s="98"/>
      <c r="I49" s="99" t="s">
        <v>54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100" t="s">
        <v>55</v>
      </c>
      <c r="AH49" s="97"/>
      <c r="AI49" s="97"/>
      <c r="AJ49" s="97"/>
      <c r="AK49" s="97"/>
      <c r="AL49" s="97"/>
      <c r="AM49" s="97"/>
      <c r="AN49" s="99" t="s">
        <v>56</v>
      </c>
      <c r="AO49" s="97"/>
      <c r="AP49" s="97"/>
      <c r="AQ49" s="101" t="s">
        <v>57</v>
      </c>
      <c r="AR49" s="72"/>
      <c r="AS49" s="102" t="s">
        <v>58</v>
      </c>
      <c r="AT49" s="103" t="s">
        <v>59</v>
      </c>
      <c r="AU49" s="103" t="s">
        <v>60</v>
      </c>
      <c r="AV49" s="103" t="s">
        <v>61</v>
      </c>
      <c r="AW49" s="103" t="s">
        <v>62</v>
      </c>
      <c r="AX49" s="103" t="s">
        <v>63</v>
      </c>
      <c r="AY49" s="103" t="s">
        <v>64</v>
      </c>
      <c r="AZ49" s="103" t="s">
        <v>65</v>
      </c>
      <c r="BA49" s="103" t="s">
        <v>66</v>
      </c>
      <c r="BB49" s="103" t="s">
        <v>67</v>
      </c>
      <c r="BC49" s="103" t="s">
        <v>68</v>
      </c>
      <c r="BD49" s="104" t="s">
        <v>69</v>
      </c>
    </row>
    <row r="50" s="1" customFormat="1" ht="10.8" customHeight="1">
      <c r="B50" s="46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2"/>
      <c r="AS50" s="105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7"/>
    </row>
    <row r="51" s="4" customFormat="1" ht="32.4" customHeight="1">
      <c r="B51" s="79"/>
      <c r="C51" s="108" t="s">
        <v>70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10">
        <f>ROUND(AG52+SUM(AG53:AG56)+AG62,2)</f>
        <v>0</v>
      </c>
      <c r="AH51" s="110"/>
      <c r="AI51" s="110"/>
      <c r="AJ51" s="110"/>
      <c r="AK51" s="110"/>
      <c r="AL51" s="110"/>
      <c r="AM51" s="110"/>
      <c r="AN51" s="111">
        <f>SUM(AG51,AT51)</f>
        <v>0</v>
      </c>
      <c r="AO51" s="111"/>
      <c r="AP51" s="111"/>
      <c r="AQ51" s="112" t="s">
        <v>21</v>
      </c>
      <c r="AR51" s="83"/>
      <c r="AS51" s="113">
        <f>ROUND(AS52+SUM(AS53:AS56)+AS62,2)</f>
        <v>0</v>
      </c>
      <c r="AT51" s="114">
        <f>ROUND(SUM(AV51:AW51),2)</f>
        <v>0</v>
      </c>
      <c r="AU51" s="115">
        <f>ROUND(AU52+SUM(AU53:AU56)+AU62,5)</f>
        <v>0</v>
      </c>
      <c r="AV51" s="114">
        <f>ROUND(AZ51*L26,2)</f>
        <v>0</v>
      </c>
      <c r="AW51" s="114">
        <f>ROUND(BA51*L27,2)</f>
        <v>0</v>
      </c>
      <c r="AX51" s="114">
        <f>ROUND(BB51*L26,2)</f>
        <v>0</v>
      </c>
      <c r="AY51" s="114">
        <f>ROUND(BC51*L27,2)</f>
        <v>0</v>
      </c>
      <c r="AZ51" s="114">
        <f>ROUND(AZ52+SUM(AZ53:AZ56)+AZ62,2)</f>
        <v>0</v>
      </c>
      <c r="BA51" s="114">
        <f>ROUND(BA52+SUM(BA53:BA56)+BA62,2)</f>
        <v>0</v>
      </c>
      <c r="BB51" s="114">
        <f>ROUND(BB52+SUM(BB53:BB56)+BB62,2)</f>
        <v>0</v>
      </c>
      <c r="BC51" s="114">
        <f>ROUND(BC52+SUM(BC53:BC56)+BC62,2)</f>
        <v>0</v>
      </c>
      <c r="BD51" s="116">
        <f>ROUND(BD52+SUM(BD53:BD56)+BD62,2)</f>
        <v>0</v>
      </c>
      <c r="BS51" s="117" t="s">
        <v>71</v>
      </c>
      <c r="BT51" s="117" t="s">
        <v>72</v>
      </c>
      <c r="BU51" s="118" t="s">
        <v>73</v>
      </c>
      <c r="BV51" s="117" t="s">
        <v>74</v>
      </c>
      <c r="BW51" s="117" t="s">
        <v>7</v>
      </c>
      <c r="BX51" s="117" t="s">
        <v>75</v>
      </c>
      <c r="CL51" s="117" t="s">
        <v>21</v>
      </c>
    </row>
    <row r="52" s="5" customFormat="1" ht="31.5" customHeight="1">
      <c r="A52" s="119" t="s">
        <v>76</v>
      </c>
      <c r="B52" s="120"/>
      <c r="C52" s="121"/>
      <c r="D52" s="122" t="s">
        <v>77</v>
      </c>
      <c r="E52" s="122"/>
      <c r="F52" s="122"/>
      <c r="G52" s="122"/>
      <c r="H52" s="122"/>
      <c r="I52" s="123"/>
      <c r="J52" s="122" t="s">
        <v>78</v>
      </c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4">
        <f>'18_094_0100 - Stavební část'!J27</f>
        <v>0</v>
      </c>
      <c r="AH52" s="123"/>
      <c r="AI52" s="123"/>
      <c r="AJ52" s="123"/>
      <c r="AK52" s="123"/>
      <c r="AL52" s="123"/>
      <c r="AM52" s="123"/>
      <c r="AN52" s="124">
        <f>SUM(AG52,AT52)</f>
        <v>0</v>
      </c>
      <c r="AO52" s="123"/>
      <c r="AP52" s="123"/>
      <c r="AQ52" s="125" t="s">
        <v>79</v>
      </c>
      <c r="AR52" s="126"/>
      <c r="AS52" s="127">
        <v>0</v>
      </c>
      <c r="AT52" s="128">
        <f>ROUND(SUM(AV52:AW52),2)</f>
        <v>0</v>
      </c>
      <c r="AU52" s="129">
        <f>'18_094_0100 - Stavební část'!P94</f>
        <v>0</v>
      </c>
      <c r="AV52" s="128">
        <f>'18_094_0100 - Stavební část'!J30</f>
        <v>0</v>
      </c>
      <c r="AW52" s="128">
        <f>'18_094_0100 - Stavební část'!J31</f>
        <v>0</v>
      </c>
      <c r="AX52" s="128">
        <f>'18_094_0100 - Stavební část'!J32</f>
        <v>0</v>
      </c>
      <c r="AY52" s="128">
        <f>'18_094_0100 - Stavební část'!J33</f>
        <v>0</v>
      </c>
      <c r="AZ52" s="128">
        <f>'18_094_0100 - Stavební část'!F30</f>
        <v>0</v>
      </c>
      <c r="BA52" s="128">
        <f>'18_094_0100 - Stavební část'!F31</f>
        <v>0</v>
      </c>
      <c r="BB52" s="128">
        <f>'18_094_0100 - Stavební část'!F32</f>
        <v>0</v>
      </c>
      <c r="BC52" s="128">
        <f>'18_094_0100 - Stavební část'!F33</f>
        <v>0</v>
      </c>
      <c r="BD52" s="130">
        <f>'18_094_0100 - Stavební část'!F34</f>
        <v>0</v>
      </c>
      <c r="BT52" s="131" t="s">
        <v>80</v>
      </c>
      <c r="BV52" s="131" t="s">
        <v>74</v>
      </c>
      <c r="BW52" s="131" t="s">
        <v>81</v>
      </c>
      <c r="BX52" s="131" t="s">
        <v>7</v>
      </c>
      <c r="CL52" s="131" t="s">
        <v>21</v>
      </c>
      <c r="CM52" s="131" t="s">
        <v>82</v>
      </c>
    </row>
    <row r="53" s="5" customFormat="1" ht="31.5" customHeight="1">
      <c r="A53" s="119" t="s">
        <v>76</v>
      </c>
      <c r="B53" s="120"/>
      <c r="C53" s="121"/>
      <c r="D53" s="122" t="s">
        <v>83</v>
      </c>
      <c r="E53" s="122"/>
      <c r="F53" s="122"/>
      <c r="G53" s="122"/>
      <c r="H53" s="122"/>
      <c r="I53" s="123"/>
      <c r="J53" s="122" t="s">
        <v>84</v>
      </c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4">
        <f>'18_094_0200 - ZTI'!J27</f>
        <v>0</v>
      </c>
      <c r="AH53" s="123"/>
      <c r="AI53" s="123"/>
      <c r="AJ53" s="123"/>
      <c r="AK53" s="123"/>
      <c r="AL53" s="123"/>
      <c r="AM53" s="123"/>
      <c r="AN53" s="124">
        <f>SUM(AG53,AT53)</f>
        <v>0</v>
      </c>
      <c r="AO53" s="123"/>
      <c r="AP53" s="123"/>
      <c r="AQ53" s="125" t="s">
        <v>79</v>
      </c>
      <c r="AR53" s="126"/>
      <c r="AS53" s="127">
        <v>0</v>
      </c>
      <c r="AT53" s="128">
        <f>ROUND(SUM(AV53:AW53),2)</f>
        <v>0</v>
      </c>
      <c r="AU53" s="129">
        <f>'18_094_0200 - ZTI'!P81</f>
        <v>0</v>
      </c>
      <c r="AV53" s="128">
        <f>'18_094_0200 - ZTI'!J30</f>
        <v>0</v>
      </c>
      <c r="AW53" s="128">
        <f>'18_094_0200 - ZTI'!J31</f>
        <v>0</v>
      </c>
      <c r="AX53" s="128">
        <f>'18_094_0200 - ZTI'!J32</f>
        <v>0</v>
      </c>
      <c r="AY53" s="128">
        <f>'18_094_0200 - ZTI'!J33</f>
        <v>0</v>
      </c>
      <c r="AZ53" s="128">
        <f>'18_094_0200 - ZTI'!F30</f>
        <v>0</v>
      </c>
      <c r="BA53" s="128">
        <f>'18_094_0200 - ZTI'!F31</f>
        <v>0</v>
      </c>
      <c r="BB53" s="128">
        <f>'18_094_0200 - ZTI'!F32</f>
        <v>0</v>
      </c>
      <c r="BC53" s="128">
        <f>'18_094_0200 - ZTI'!F33</f>
        <v>0</v>
      </c>
      <c r="BD53" s="130">
        <f>'18_094_0200 - ZTI'!F34</f>
        <v>0</v>
      </c>
      <c r="BT53" s="131" t="s">
        <v>80</v>
      </c>
      <c r="BV53" s="131" t="s">
        <v>74</v>
      </c>
      <c r="BW53" s="131" t="s">
        <v>85</v>
      </c>
      <c r="BX53" s="131" t="s">
        <v>7</v>
      </c>
      <c r="CL53" s="131" t="s">
        <v>21</v>
      </c>
      <c r="CM53" s="131" t="s">
        <v>82</v>
      </c>
    </row>
    <row r="54" s="5" customFormat="1" ht="31.5" customHeight="1">
      <c r="A54" s="119" t="s">
        <v>76</v>
      </c>
      <c r="B54" s="120"/>
      <c r="C54" s="121"/>
      <c r="D54" s="122" t="s">
        <v>86</v>
      </c>
      <c r="E54" s="122"/>
      <c r="F54" s="122"/>
      <c r="G54" s="122"/>
      <c r="H54" s="122"/>
      <c r="I54" s="123"/>
      <c r="J54" s="122" t="s">
        <v>87</v>
      </c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4">
        <f>'18_094_0300 - ÚT'!J27</f>
        <v>0</v>
      </c>
      <c r="AH54" s="123"/>
      <c r="AI54" s="123"/>
      <c r="AJ54" s="123"/>
      <c r="AK54" s="123"/>
      <c r="AL54" s="123"/>
      <c r="AM54" s="123"/>
      <c r="AN54" s="124">
        <f>SUM(AG54,AT54)</f>
        <v>0</v>
      </c>
      <c r="AO54" s="123"/>
      <c r="AP54" s="123"/>
      <c r="AQ54" s="125" t="s">
        <v>79</v>
      </c>
      <c r="AR54" s="126"/>
      <c r="AS54" s="127">
        <v>0</v>
      </c>
      <c r="AT54" s="128">
        <f>ROUND(SUM(AV54:AW54),2)</f>
        <v>0</v>
      </c>
      <c r="AU54" s="129">
        <f>'18_094_0300 - ÚT'!P81</f>
        <v>0</v>
      </c>
      <c r="AV54" s="128">
        <f>'18_094_0300 - ÚT'!J30</f>
        <v>0</v>
      </c>
      <c r="AW54" s="128">
        <f>'18_094_0300 - ÚT'!J31</f>
        <v>0</v>
      </c>
      <c r="AX54" s="128">
        <f>'18_094_0300 - ÚT'!J32</f>
        <v>0</v>
      </c>
      <c r="AY54" s="128">
        <f>'18_094_0300 - ÚT'!J33</f>
        <v>0</v>
      </c>
      <c r="AZ54" s="128">
        <f>'18_094_0300 - ÚT'!F30</f>
        <v>0</v>
      </c>
      <c r="BA54" s="128">
        <f>'18_094_0300 - ÚT'!F31</f>
        <v>0</v>
      </c>
      <c r="BB54" s="128">
        <f>'18_094_0300 - ÚT'!F32</f>
        <v>0</v>
      </c>
      <c r="BC54" s="128">
        <f>'18_094_0300 - ÚT'!F33</f>
        <v>0</v>
      </c>
      <c r="BD54" s="130">
        <f>'18_094_0300 - ÚT'!F34</f>
        <v>0</v>
      </c>
      <c r="BT54" s="131" t="s">
        <v>80</v>
      </c>
      <c r="BV54" s="131" t="s">
        <v>74</v>
      </c>
      <c r="BW54" s="131" t="s">
        <v>88</v>
      </c>
      <c r="BX54" s="131" t="s">
        <v>7</v>
      </c>
      <c r="CL54" s="131" t="s">
        <v>21</v>
      </c>
      <c r="CM54" s="131" t="s">
        <v>82</v>
      </c>
    </row>
    <row r="55" s="5" customFormat="1" ht="31.5" customHeight="1">
      <c r="A55" s="119" t="s">
        <v>76</v>
      </c>
      <c r="B55" s="120"/>
      <c r="C55" s="121"/>
      <c r="D55" s="122" t="s">
        <v>89</v>
      </c>
      <c r="E55" s="122"/>
      <c r="F55" s="122"/>
      <c r="G55" s="122"/>
      <c r="H55" s="122"/>
      <c r="I55" s="123"/>
      <c r="J55" s="122" t="s">
        <v>90</v>
      </c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4">
        <f>'18_094_0400 - Elektroinst...'!J27</f>
        <v>0</v>
      </c>
      <c r="AH55" s="123"/>
      <c r="AI55" s="123"/>
      <c r="AJ55" s="123"/>
      <c r="AK55" s="123"/>
      <c r="AL55" s="123"/>
      <c r="AM55" s="123"/>
      <c r="AN55" s="124">
        <f>SUM(AG55,AT55)</f>
        <v>0</v>
      </c>
      <c r="AO55" s="123"/>
      <c r="AP55" s="123"/>
      <c r="AQ55" s="125" t="s">
        <v>79</v>
      </c>
      <c r="AR55" s="126"/>
      <c r="AS55" s="127">
        <v>0</v>
      </c>
      <c r="AT55" s="128">
        <f>ROUND(SUM(AV55:AW55),2)</f>
        <v>0</v>
      </c>
      <c r="AU55" s="129">
        <f>'18_094_0400 - Elektroinst...'!P81</f>
        <v>0</v>
      </c>
      <c r="AV55" s="128">
        <f>'18_094_0400 - Elektroinst...'!J30</f>
        <v>0</v>
      </c>
      <c r="AW55" s="128">
        <f>'18_094_0400 - Elektroinst...'!J31</f>
        <v>0</v>
      </c>
      <c r="AX55" s="128">
        <f>'18_094_0400 - Elektroinst...'!J32</f>
        <v>0</v>
      </c>
      <c r="AY55" s="128">
        <f>'18_094_0400 - Elektroinst...'!J33</f>
        <v>0</v>
      </c>
      <c r="AZ55" s="128">
        <f>'18_094_0400 - Elektroinst...'!F30</f>
        <v>0</v>
      </c>
      <c r="BA55" s="128">
        <f>'18_094_0400 - Elektroinst...'!F31</f>
        <v>0</v>
      </c>
      <c r="BB55" s="128">
        <f>'18_094_0400 - Elektroinst...'!F32</f>
        <v>0</v>
      </c>
      <c r="BC55" s="128">
        <f>'18_094_0400 - Elektroinst...'!F33</f>
        <v>0</v>
      </c>
      <c r="BD55" s="130">
        <f>'18_094_0400 - Elektroinst...'!F34</f>
        <v>0</v>
      </c>
      <c r="BT55" s="131" t="s">
        <v>80</v>
      </c>
      <c r="BV55" s="131" t="s">
        <v>74</v>
      </c>
      <c r="BW55" s="131" t="s">
        <v>91</v>
      </c>
      <c r="BX55" s="131" t="s">
        <v>7</v>
      </c>
      <c r="CL55" s="131" t="s">
        <v>21</v>
      </c>
      <c r="CM55" s="131" t="s">
        <v>82</v>
      </c>
    </row>
    <row r="56" s="5" customFormat="1" ht="31.5" customHeight="1">
      <c r="B56" s="120"/>
      <c r="C56" s="121"/>
      <c r="D56" s="122" t="s">
        <v>92</v>
      </c>
      <c r="E56" s="122"/>
      <c r="F56" s="122"/>
      <c r="G56" s="122"/>
      <c r="H56" s="122"/>
      <c r="I56" s="123"/>
      <c r="J56" s="122" t="s">
        <v>93</v>
      </c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32">
        <f>ROUND(SUM(AG57:AG61),2)</f>
        <v>0</v>
      </c>
      <c r="AH56" s="123"/>
      <c r="AI56" s="123"/>
      <c r="AJ56" s="123"/>
      <c r="AK56" s="123"/>
      <c r="AL56" s="123"/>
      <c r="AM56" s="123"/>
      <c r="AN56" s="124">
        <f>SUM(AG56,AT56)</f>
        <v>0</v>
      </c>
      <c r="AO56" s="123"/>
      <c r="AP56" s="123"/>
      <c r="AQ56" s="125" t="s">
        <v>79</v>
      </c>
      <c r="AR56" s="126"/>
      <c r="AS56" s="127">
        <f>ROUND(SUM(AS57:AS61),2)</f>
        <v>0</v>
      </c>
      <c r="AT56" s="128">
        <f>ROUND(SUM(AV56:AW56),2)</f>
        <v>0</v>
      </c>
      <c r="AU56" s="129">
        <f>ROUND(SUM(AU57:AU61),5)</f>
        <v>0</v>
      </c>
      <c r="AV56" s="128">
        <f>ROUND(AZ56*L26,2)</f>
        <v>0</v>
      </c>
      <c r="AW56" s="128">
        <f>ROUND(BA56*L27,2)</f>
        <v>0</v>
      </c>
      <c r="AX56" s="128">
        <f>ROUND(BB56*L26,2)</f>
        <v>0</v>
      </c>
      <c r="AY56" s="128">
        <f>ROUND(BC56*L27,2)</f>
        <v>0</v>
      </c>
      <c r="AZ56" s="128">
        <f>ROUND(SUM(AZ57:AZ61),2)</f>
        <v>0</v>
      </c>
      <c r="BA56" s="128">
        <f>ROUND(SUM(BA57:BA61),2)</f>
        <v>0</v>
      </c>
      <c r="BB56" s="128">
        <f>ROUND(SUM(BB57:BB61),2)</f>
        <v>0</v>
      </c>
      <c r="BC56" s="128">
        <f>ROUND(SUM(BC57:BC61),2)</f>
        <v>0</v>
      </c>
      <c r="BD56" s="130">
        <f>ROUND(SUM(BD57:BD61),2)</f>
        <v>0</v>
      </c>
      <c r="BS56" s="131" t="s">
        <v>71</v>
      </c>
      <c r="BT56" s="131" t="s">
        <v>80</v>
      </c>
      <c r="BU56" s="131" t="s">
        <v>73</v>
      </c>
      <c r="BV56" s="131" t="s">
        <v>74</v>
      </c>
      <c r="BW56" s="131" t="s">
        <v>94</v>
      </c>
      <c r="BX56" s="131" t="s">
        <v>7</v>
      </c>
      <c r="CL56" s="131" t="s">
        <v>21</v>
      </c>
      <c r="CM56" s="131" t="s">
        <v>82</v>
      </c>
    </row>
    <row r="57" s="6" customFormat="1" ht="28.5" customHeight="1">
      <c r="A57" s="119" t="s">
        <v>76</v>
      </c>
      <c r="B57" s="133"/>
      <c r="C57" s="134"/>
      <c r="D57" s="134"/>
      <c r="E57" s="135" t="s">
        <v>95</v>
      </c>
      <c r="F57" s="135"/>
      <c r="G57" s="135"/>
      <c r="H57" s="135"/>
      <c r="I57" s="135"/>
      <c r="J57" s="134"/>
      <c r="K57" s="135" t="s">
        <v>96</v>
      </c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6">
        <f>'18_094_0510 - ELEKTRICKÁ ...'!J29</f>
        <v>0</v>
      </c>
      <c r="AH57" s="134"/>
      <c r="AI57" s="134"/>
      <c r="AJ57" s="134"/>
      <c r="AK57" s="134"/>
      <c r="AL57" s="134"/>
      <c r="AM57" s="134"/>
      <c r="AN57" s="136">
        <f>SUM(AG57,AT57)</f>
        <v>0</v>
      </c>
      <c r="AO57" s="134"/>
      <c r="AP57" s="134"/>
      <c r="AQ57" s="137" t="s">
        <v>97</v>
      </c>
      <c r="AR57" s="138"/>
      <c r="AS57" s="139">
        <v>0</v>
      </c>
      <c r="AT57" s="140">
        <f>ROUND(SUM(AV57:AW57),2)</f>
        <v>0</v>
      </c>
      <c r="AU57" s="141">
        <f>'18_094_0510 - ELEKTRICKÁ ...'!P87</f>
        <v>0</v>
      </c>
      <c r="AV57" s="140">
        <f>'18_094_0510 - ELEKTRICKÁ ...'!J32</f>
        <v>0</v>
      </c>
      <c r="AW57" s="140">
        <f>'18_094_0510 - ELEKTRICKÁ ...'!J33</f>
        <v>0</v>
      </c>
      <c r="AX57" s="140">
        <f>'18_094_0510 - ELEKTRICKÁ ...'!J34</f>
        <v>0</v>
      </c>
      <c r="AY57" s="140">
        <f>'18_094_0510 - ELEKTRICKÁ ...'!J35</f>
        <v>0</v>
      </c>
      <c r="AZ57" s="140">
        <f>'18_094_0510 - ELEKTRICKÁ ...'!F32</f>
        <v>0</v>
      </c>
      <c r="BA57" s="140">
        <f>'18_094_0510 - ELEKTRICKÁ ...'!F33</f>
        <v>0</v>
      </c>
      <c r="BB57" s="140">
        <f>'18_094_0510 - ELEKTRICKÁ ...'!F34</f>
        <v>0</v>
      </c>
      <c r="BC57" s="140">
        <f>'18_094_0510 - ELEKTRICKÁ ...'!F35</f>
        <v>0</v>
      </c>
      <c r="BD57" s="142">
        <f>'18_094_0510 - ELEKTRICKÁ ...'!F36</f>
        <v>0</v>
      </c>
      <c r="BT57" s="143" t="s">
        <v>82</v>
      </c>
      <c r="BV57" s="143" t="s">
        <v>74</v>
      </c>
      <c r="BW57" s="143" t="s">
        <v>98</v>
      </c>
      <c r="BX57" s="143" t="s">
        <v>94</v>
      </c>
      <c r="CL57" s="143" t="s">
        <v>21</v>
      </c>
    </row>
    <row r="58" s="6" customFormat="1" ht="28.5" customHeight="1">
      <c r="A58" s="119" t="s">
        <v>76</v>
      </c>
      <c r="B58" s="133"/>
      <c r="C58" s="134"/>
      <c r="D58" s="134"/>
      <c r="E58" s="135" t="s">
        <v>99</v>
      </c>
      <c r="F58" s="135"/>
      <c r="G58" s="135"/>
      <c r="H58" s="135"/>
      <c r="I58" s="135"/>
      <c r="J58" s="134"/>
      <c r="K58" s="135" t="s">
        <v>100</v>
      </c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6">
        <f>'18_094_0520 - TELEFONNÍ R...'!J29</f>
        <v>0</v>
      </c>
      <c r="AH58" s="134"/>
      <c r="AI58" s="134"/>
      <c r="AJ58" s="134"/>
      <c r="AK58" s="134"/>
      <c r="AL58" s="134"/>
      <c r="AM58" s="134"/>
      <c r="AN58" s="136">
        <f>SUM(AG58,AT58)</f>
        <v>0</v>
      </c>
      <c r="AO58" s="134"/>
      <c r="AP58" s="134"/>
      <c r="AQ58" s="137" t="s">
        <v>97</v>
      </c>
      <c r="AR58" s="138"/>
      <c r="AS58" s="139">
        <v>0</v>
      </c>
      <c r="AT58" s="140">
        <f>ROUND(SUM(AV58:AW58),2)</f>
        <v>0</v>
      </c>
      <c r="AU58" s="141">
        <f>'18_094_0520 - TELEFONNÍ R...'!P88</f>
        <v>0</v>
      </c>
      <c r="AV58" s="140">
        <f>'18_094_0520 - TELEFONNÍ R...'!J32</f>
        <v>0</v>
      </c>
      <c r="AW58" s="140">
        <f>'18_094_0520 - TELEFONNÍ R...'!J33</f>
        <v>0</v>
      </c>
      <c r="AX58" s="140">
        <f>'18_094_0520 - TELEFONNÍ R...'!J34</f>
        <v>0</v>
      </c>
      <c r="AY58" s="140">
        <f>'18_094_0520 - TELEFONNÍ R...'!J35</f>
        <v>0</v>
      </c>
      <c r="AZ58" s="140">
        <f>'18_094_0520 - TELEFONNÍ R...'!F32</f>
        <v>0</v>
      </c>
      <c r="BA58" s="140">
        <f>'18_094_0520 - TELEFONNÍ R...'!F33</f>
        <v>0</v>
      </c>
      <c r="BB58" s="140">
        <f>'18_094_0520 - TELEFONNÍ R...'!F34</f>
        <v>0</v>
      </c>
      <c r="BC58" s="140">
        <f>'18_094_0520 - TELEFONNÍ R...'!F35</f>
        <v>0</v>
      </c>
      <c r="BD58" s="142">
        <f>'18_094_0520 - TELEFONNÍ R...'!F36</f>
        <v>0</v>
      </c>
      <c r="BT58" s="143" t="s">
        <v>82</v>
      </c>
      <c r="BV58" s="143" t="s">
        <v>74</v>
      </c>
      <c r="BW58" s="143" t="s">
        <v>101</v>
      </c>
      <c r="BX58" s="143" t="s">
        <v>94</v>
      </c>
      <c r="CL58" s="143" t="s">
        <v>21</v>
      </c>
    </row>
    <row r="59" s="6" customFormat="1" ht="28.5" customHeight="1">
      <c r="A59" s="119" t="s">
        <v>76</v>
      </c>
      <c r="B59" s="133"/>
      <c r="C59" s="134"/>
      <c r="D59" s="134"/>
      <c r="E59" s="135" t="s">
        <v>102</v>
      </c>
      <c r="F59" s="135"/>
      <c r="G59" s="135"/>
      <c r="H59" s="135"/>
      <c r="I59" s="135"/>
      <c r="J59" s="134"/>
      <c r="K59" s="135" t="s">
        <v>103</v>
      </c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6">
        <f>'18_094_0530 - OBECNÍ ROZHLAS'!J29</f>
        <v>0</v>
      </c>
      <c r="AH59" s="134"/>
      <c r="AI59" s="134"/>
      <c r="AJ59" s="134"/>
      <c r="AK59" s="134"/>
      <c r="AL59" s="134"/>
      <c r="AM59" s="134"/>
      <c r="AN59" s="136">
        <f>SUM(AG59,AT59)</f>
        <v>0</v>
      </c>
      <c r="AO59" s="134"/>
      <c r="AP59" s="134"/>
      <c r="AQ59" s="137" t="s">
        <v>97</v>
      </c>
      <c r="AR59" s="138"/>
      <c r="AS59" s="139">
        <v>0</v>
      </c>
      <c r="AT59" s="140">
        <f>ROUND(SUM(AV59:AW59),2)</f>
        <v>0</v>
      </c>
      <c r="AU59" s="141">
        <f>'18_094_0530 - OBECNÍ ROZHLAS'!P86</f>
        <v>0</v>
      </c>
      <c r="AV59" s="140">
        <f>'18_094_0530 - OBECNÍ ROZHLAS'!J32</f>
        <v>0</v>
      </c>
      <c r="AW59" s="140">
        <f>'18_094_0530 - OBECNÍ ROZHLAS'!J33</f>
        <v>0</v>
      </c>
      <c r="AX59" s="140">
        <f>'18_094_0530 - OBECNÍ ROZHLAS'!J34</f>
        <v>0</v>
      </c>
      <c r="AY59" s="140">
        <f>'18_094_0530 - OBECNÍ ROZHLAS'!J35</f>
        <v>0</v>
      </c>
      <c r="AZ59" s="140">
        <f>'18_094_0530 - OBECNÍ ROZHLAS'!F32</f>
        <v>0</v>
      </c>
      <c r="BA59" s="140">
        <f>'18_094_0530 - OBECNÍ ROZHLAS'!F33</f>
        <v>0</v>
      </c>
      <c r="BB59" s="140">
        <f>'18_094_0530 - OBECNÍ ROZHLAS'!F34</f>
        <v>0</v>
      </c>
      <c r="BC59" s="140">
        <f>'18_094_0530 - OBECNÍ ROZHLAS'!F35</f>
        <v>0</v>
      </c>
      <c r="BD59" s="142">
        <f>'18_094_0530 - OBECNÍ ROZHLAS'!F36</f>
        <v>0</v>
      </c>
      <c r="BT59" s="143" t="s">
        <v>82</v>
      </c>
      <c r="BV59" s="143" t="s">
        <v>74</v>
      </c>
      <c r="BW59" s="143" t="s">
        <v>104</v>
      </c>
      <c r="BX59" s="143" t="s">
        <v>94</v>
      </c>
      <c r="CL59" s="143" t="s">
        <v>21</v>
      </c>
    </row>
    <row r="60" s="6" customFormat="1" ht="28.5" customHeight="1">
      <c r="A60" s="119" t="s">
        <v>76</v>
      </c>
      <c r="B60" s="133"/>
      <c r="C60" s="134"/>
      <c r="D60" s="134"/>
      <c r="E60" s="135" t="s">
        <v>105</v>
      </c>
      <c r="F60" s="135"/>
      <c r="G60" s="135"/>
      <c r="H60" s="135"/>
      <c r="I60" s="135"/>
      <c r="J60" s="134"/>
      <c r="K60" s="135" t="s">
        <v>106</v>
      </c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6">
        <f>'18_094_0540 - KAMEROVÝ SY...'!J29</f>
        <v>0</v>
      </c>
      <c r="AH60" s="134"/>
      <c r="AI60" s="134"/>
      <c r="AJ60" s="134"/>
      <c r="AK60" s="134"/>
      <c r="AL60" s="134"/>
      <c r="AM60" s="134"/>
      <c r="AN60" s="136">
        <f>SUM(AG60,AT60)</f>
        <v>0</v>
      </c>
      <c r="AO60" s="134"/>
      <c r="AP60" s="134"/>
      <c r="AQ60" s="137" t="s">
        <v>97</v>
      </c>
      <c r="AR60" s="138"/>
      <c r="AS60" s="139">
        <v>0</v>
      </c>
      <c r="AT60" s="140">
        <f>ROUND(SUM(AV60:AW60),2)</f>
        <v>0</v>
      </c>
      <c r="AU60" s="141">
        <f>'18_094_0540 - KAMEROVÝ SY...'!P86</f>
        <v>0</v>
      </c>
      <c r="AV60" s="140">
        <f>'18_094_0540 - KAMEROVÝ SY...'!J32</f>
        <v>0</v>
      </c>
      <c r="AW60" s="140">
        <f>'18_094_0540 - KAMEROVÝ SY...'!J33</f>
        <v>0</v>
      </c>
      <c r="AX60" s="140">
        <f>'18_094_0540 - KAMEROVÝ SY...'!J34</f>
        <v>0</v>
      </c>
      <c r="AY60" s="140">
        <f>'18_094_0540 - KAMEROVÝ SY...'!J35</f>
        <v>0</v>
      </c>
      <c r="AZ60" s="140">
        <f>'18_094_0540 - KAMEROVÝ SY...'!F32</f>
        <v>0</v>
      </c>
      <c r="BA60" s="140">
        <f>'18_094_0540 - KAMEROVÝ SY...'!F33</f>
        <v>0</v>
      </c>
      <c r="BB60" s="140">
        <f>'18_094_0540 - KAMEROVÝ SY...'!F34</f>
        <v>0</v>
      </c>
      <c r="BC60" s="140">
        <f>'18_094_0540 - KAMEROVÝ SY...'!F35</f>
        <v>0</v>
      </c>
      <c r="BD60" s="142">
        <f>'18_094_0540 - KAMEROVÝ SY...'!F36</f>
        <v>0</v>
      </c>
      <c r="BT60" s="143" t="s">
        <v>82</v>
      </c>
      <c r="BV60" s="143" t="s">
        <v>74</v>
      </c>
      <c r="BW60" s="143" t="s">
        <v>107</v>
      </c>
      <c r="BX60" s="143" t="s">
        <v>94</v>
      </c>
      <c r="CL60" s="143" t="s">
        <v>21</v>
      </c>
    </row>
    <row r="61" s="6" customFormat="1" ht="28.5" customHeight="1">
      <c r="A61" s="119" t="s">
        <v>76</v>
      </c>
      <c r="B61" s="133"/>
      <c r="C61" s="134"/>
      <c r="D61" s="134"/>
      <c r="E61" s="135" t="s">
        <v>108</v>
      </c>
      <c r="F61" s="135"/>
      <c r="G61" s="135"/>
      <c r="H61" s="135"/>
      <c r="I61" s="135"/>
      <c r="J61" s="134"/>
      <c r="K61" s="135" t="s">
        <v>109</v>
      </c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6">
        <f>'18_094_0550 - SPOLEČNÉ NÁ...'!J29</f>
        <v>0</v>
      </c>
      <c r="AH61" s="134"/>
      <c r="AI61" s="134"/>
      <c r="AJ61" s="134"/>
      <c r="AK61" s="134"/>
      <c r="AL61" s="134"/>
      <c r="AM61" s="134"/>
      <c r="AN61" s="136">
        <f>SUM(AG61,AT61)</f>
        <v>0</v>
      </c>
      <c r="AO61" s="134"/>
      <c r="AP61" s="134"/>
      <c r="AQ61" s="137" t="s">
        <v>97</v>
      </c>
      <c r="AR61" s="138"/>
      <c r="AS61" s="139">
        <v>0</v>
      </c>
      <c r="AT61" s="140">
        <f>ROUND(SUM(AV61:AW61),2)</f>
        <v>0</v>
      </c>
      <c r="AU61" s="141">
        <f>'18_094_0550 - SPOLEČNÉ NÁ...'!P84</f>
        <v>0</v>
      </c>
      <c r="AV61" s="140">
        <f>'18_094_0550 - SPOLEČNÉ NÁ...'!J32</f>
        <v>0</v>
      </c>
      <c r="AW61" s="140">
        <f>'18_094_0550 - SPOLEČNÉ NÁ...'!J33</f>
        <v>0</v>
      </c>
      <c r="AX61" s="140">
        <f>'18_094_0550 - SPOLEČNÉ NÁ...'!J34</f>
        <v>0</v>
      </c>
      <c r="AY61" s="140">
        <f>'18_094_0550 - SPOLEČNÉ NÁ...'!J35</f>
        <v>0</v>
      </c>
      <c r="AZ61" s="140">
        <f>'18_094_0550 - SPOLEČNÉ NÁ...'!F32</f>
        <v>0</v>
      </c>
      <c r="BA61" s="140">
        <f>'18_094_0550 - SPOLEČNÉ NÁ...'!F33</f>
        <v>0</v>
      </c>
      <c r="BB61" s="140">
        <f>'18_094_0550 - SPOLEČNÉ NÁ...'!F34</f>
        <v>0</v>
      </c>
      <c r="BC61" s="140">
        <f>'18_094_0550 - SPOLEČNÉ NÁ...'!F35</f>
        <v>0</v>
      </c>
      <c r="BD61" s="142">
        <f>'18_094_0550 - SPOLEČNÉ NÁ...'!F36</f>
        <v>0</v>
      </c>
      <c r="BT61" s="143" t="s">
        <v>82</v>
      </c>
      <c r="BV61" s="143" t="s">
        <v>74</v>
      </c>
      <c r="BW61" s="143" t="s">
        <v>110</v>
      </c>
      <c r="BX61" s="143" t="s">
        <v>94</v>
      </c>
      <c r="CL61" s="143" t="s">
        <v>21</v>
      </c>
    </row>
    <row r="62" s="5" customFormat="1" ht="31.5" customHeight="1">
      <c r="A62" s="119" t="s">
        <v>76</v>
      </c>
      <c r="B62" s="120"/>
      <c r="C62" s="121"/>
      <c r="D62" s="122" t="s">
        <v>111</v>
      </c>
      <c r="E62" s="122"/>
      <c r="F62" s="122"/>
      <c r="G62" s="122"/>
      <c r="H62" s="122"/>
      <c r="I62" s="123"/>
      <c r="J62" s="122" t="s">
        <v>112</v>
      </c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4">
        <f>'18_094_0600 - Ostatní nák...'!J27</f>
        <v>0</v>
      </c>
      <c r="AH62" s="123"/>
      <c r="AI62" s="123"/>
      <c r="AJ62" s="123"/>
      <c r="AK62" s="123"/>
      <c r="AL62" s="123"/>
      <c r="AM62" s="123"/>
      <c r="AN62" s="124">
        <f>SUM(AG62,AT62)</f>
        <v>0</v>
      </c>
      <c r="AO62" s="123"/>
      <c r="AP62" s="123"/>
      <c r="AQ62" s="125" t="s">
        <v>79</v>
      </c>
      <c r="AR62" s="126"/>
      <c r="AS62" s="144">
        <v>0</v>
      </c>
      <c r="AT62" s="145">
        <f>ROUND(SUM(AV62:AW62),2)</f>
        <v>0</v>
      </c>
      <c r="AU62" s="146">
        <f>'18_094_0600 - Ostatní nák...'!P77</f>
        <v>0</v>
      </c>
      <c r="AV62" s="145">
        <f>'18_094_0600 - Ostatní nák...'!J30</f>
        <v>0</v>
      </c>
      <c r="AW62" s="145">
        <f>'18_094_0600 - Ostatní nák...'!J31</f>
        <v>0</v>
      </c>
      <c r="AX62" s="145">
        <f>'18_094_0600 - Ostatní nák...'!J32</f>
        <v>0</v>
      </c>
      <c r="AY62" s="145">
        <f>'18_094_0600 - Ostatní nák...'!J33</f>
        <v>0</v>
      </c>
      <c r="AZ62" s="145">
        <f>'18_094_0600 - Ostatní nák...'!F30</f>
        <v>0</v>
      </c>
      <c r="BA62" s="145">
        <f>'18_094_0600 - Ostatní nák...'!F31</f>
        <v>0</v>
      </c>
      <c r="BB62" s="145">
        <f>'18_094_0600 - Ostatní nák...'!F32</f>
        <v>0</v>
      </c>
      <c r="BC62" s="145">
        <f>'18_094_0600 - Ostatní nák...'!F33</f>
        <v>0</v>
      </c>
      <c r="BD62" s="147">
        <f>'18_094_0600 - Ostatní nák...'!F34</f>
        <v>0</v>
      </c>
      <c r="BT62" s="131" t="s">
        <v>80</v>
      </c>
      <c r="BV62" s="131" t="s">
        <v>74</v>
      </c>
      <c r="BW62" s="131" t="s">
        <v>113</v>
      </c>
      <c r="BX62" s="131" t="s">
        <v>7</v>
      </c>
      <c r="CL62" s="131" t="s">
        <v>21</v>
      </c>
      <c r="CM62" s="131" t="s">
        <v>82</v>
      </c>
    </row>
    <row r="63" s="1" customFormat="1" ht="30" customHeight="1">
      <c r="B63" s="46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2"/>
    </row>
    <row r="64" s="1" customFormat="1" ht="6.96" customHeight="1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72"/>
    </row>
  </sheetData>
  <sheetProtection sheet="1" formatColumns="0" formatRows="0" objects="1" scenarios="1" spinCount="100000" saltValue="wLUkQVOJg8t4b2Ka+UdeJKNyhIJ6ookPRZ77t0jGkZ6I2mqWhGDh7cKLMfdcRLyuv28XBJ0fmuEpGNtgCjgmEw==" hashValue="IpHYhe78DvwMsAOPx+wG8tzDv3k1LG9S49g/5D0VEmSmr7g5+iclOF86H2EFU/jHG8U4AVixTareQKSLsiE+Kw==" algorithmName="SHA-512" password="CC35"/>
  <mergeCells count="81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E57:I57"/>
    <mergeCell ref="K57:AF57"/>
    <mergeCell ref="AN58:AP58"/>
    <mergeCell ref="AG58:AM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D62:H62"/>
    <mergeCell ref="J62:AF62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2" location="'18_094_0100 - Stavební část'!C2" display="/"/>
    <hyperlink ref="A53" location="'18_094_0200 - ZTI'!C2" display="/"/>
    <hyperlink ref="A54" location="'18_094_0300 - ÚT'!C2" display="/"/>
    <hyperlink ref="A55" location="'18_094_0400 - Elektroinst...'!C2" display="/"/>
    <hyperlink ref="A57" location="'18_094_0510 - ELEKTRICKÁ ...'!C2" display="/"/>
    <hyperlink ref="A58" location="'18_094_0520 - TELEFONNÍ R...'!C2" display="/"/>
    <hyperlink ref="A59" location="'18_094_0530 - OBECNÍ ROZHLAS'!C2" display="/"/>
    <hyperlink ref="A60" location="'18_094_0540 - KAMEROVÝ SY...'!C2" display="/"/>
    <hyperlink ref="A61" location="'18_094_0550 - SPOLEČNÉ NÁ...'!C2" display="/"/>
    <hyperlink ref="A62" location="'18_094_0600 - Ostatní nák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110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>
      <c r="B8" s="28"/>
      <c r="C8" s="29"/>
      <c r="D8" s="40" t="s">
        <v>120</v>
      </c>
      <c r="E8" s="29"/>
      <c r="F8" s="29"/>
      <c r="G8" s="29"/>
      <c r="H8" s="29"/>
      <c r="I8" s="154"/>
      <c r="J8" s="29"/>
      <c r="K8" s="31"/>
    </row>
    <row r="9" s="1" customFormat="1" ht="16.5" customHeight="1">
      <c r="B9" s="46"/>
      <c r="C9" s="47"/>
      <c r="D9" s="47"/>
      <c r="E9" s="155" t="s">
        <v>1705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0" t="s">
        <v>1706</v>
      </c>
      <c r="E10" s="47"/>
      <c r="F10" s="47"/>
      <c r="G10" s="47"/>
      <c r="H10" s="47"/>
      <c r="I10" s="156"/>
      <c r="J10" s="47"/>
      <c r="K10" s="51"/>
    </row>
    <row r="11" s="1" customFormat="1" ht="36.96" customHeight="1">
      <c r="B11" s="46"/>
      <c r="C11" s="47"/>
      <c r="D11" s="47"/>
      <c r="E11" s="157" t="s">
        <v>1914</v>
      </c>
      <c r="F11" s="47"/>
      <c r="G11" s="47"/>
      <c r="H11" s="47"/>
      <c r="I11" s="156"/>
      <c r="J11" s="47"/>
      <c r="K11" s="51"/>
    </row>
    <row r="12" s="1" customFormat="1">
      <c r="B12" s="46"/>
      <c r="C12" s="47"/>
      <c r="D12" s="47"/>
      <c r="E12" s="47"/>
      <c r="F12" s="47"/>
      <c r="G12" s="47"/>
      <c r="H12" s="47"/>
      <c r="I12" s="156"/>
      <c r="J12" s="47"/>
      <c r="K12" s="51"/>
    </row>
    <row r="13" s="1" customFormat="1" ht="14.4" customHeight="1">
      <c r="B13" s="46"/>
      <c r="C13" s="47"/>
      <c r="D13" s="40" t="s">
        <v>20</v>
      </c>
      <c r="E13" s="47"/>
      <c r="F13" s="35" t="s">
        <v>21</v>
      </c>
      <c r="G13" s="47"/>
      <c r="H13" s="47"/>
      <c r="I13" s="158" t="s">
        <v>22</v>
      </c>
      <c r="J13" s="35" t="s">
        <v>21</v>
      </c>
      <c r="K13" s="51"/>
    </row>
    <row r="14" s="1" customFormat="1" ht="14.4" customHeight="1">
      <c r="B14" s="46"/>
      <c r="C14" s="47"/>
      <c r="D14" s="40" t="s">
        <v>23</v>
      </c>
      <c r="E14" s="47"/>
      <c r="F14" s="35" t="s">
        <v>1708</v>
      </c>
      <c r="G14" s="47"/>
      <c r="H14" s="47"/>
      <c r="I14" s="158" t="s">
        <v>25</v>
      </c>
      <c r="J14" s="159" t="str">
        <f>'Rekapitulace stavby'!AN8</f>
        <v>7. 2. 2019</v>
      </c>
      <c r="K14" s="51"/>
    </row>
    <row r="15" s="1" customFormat="1" ht="10.8" customHeight="1">
      <c r="B15" s="46"/>
      <c r="C15" s="47"/>
      <c r="D15" s="47"/>
      <c r="E15" s="47"/>
      <c r="F15" s="47"/>
      <c r="G15" s="47"/>
      <c r="H15" s="47"/>
      <c r="I15" s="156"/>
      <c r="J15" s="47"/>
      <c r="K15" s="51"/>
    </row>
    <row r="16" s="1" customFormat="1" ht="14.4" customHeight="1">
      <c r="B16" s="46"/>
      <c r="C16" s="47"/>
      <c r="D16" s="40" t="s">
        <v>27</v>
      </c>
      <c r="E16" s="47"/>
      <c r="F16" s="47"/>
      <c r="G16" s="47"/>
      <c r="H16" s="47"/>
      <c r="I16" s="158" t="s">
        <v>28</v>
      </c>
      <c r="J16" s="35" t="str">
        <f>IF('Rekapitulace stavby'!AN10="","",'Rekapitulace stavby'!AN10)</f>
        <v/>
      </c>
      <c r="K16" s="51"/>
    </row>
    <row r="17" s="1" customFormat="1" ht="18" customHeight="1">
      <c r="B17" s="46"/>
      <c r="C17" s="47"/>
      <c r="D17" s="47"/>
      <c r="E17" s="35" t="str">
        <f>IF('Rekapitulace stavby'!E11="","",'Rekapitulace stavby'!E11)</f>
        <v>Obec Všelibice</v>
      </c>
      <c r="F17" s="47"/>
      <c r="G17" s="47"/>
      <c r="H17" s="47"/>
      <c r="I17" s="158" t="s">
        <v>30</v>
      </c>
      <c r="J17" s="35" t="str">
        <f>IF('Rekapitulace stavby'!AN11="","",'Rekapitulace stavby'!AN11)</f>
        <v/>
      </c>
      <c r="K17" s="51"/>
    </row>
    <row r="18" s="1" customFormat="1" ht="6.96" customHeight="1">
      <c r="B18" s="46"/>
      <c r="C18" s="47"/>
      <c r="D18" s="47"/>
      <c r="E18" s="47"/>
      <c r="F18" s="47"/>
      <c r="G18" s="47"/>
      <c r="H18" s="47"/>
      <c r="I18" s="156"/>
      <c r="J18" s="47"/>
      <c r="K18" s="51"/>
    </row>
    <row r="19" s="1" customFormat="1" ht="14.4" customHeight="1">
      <c r="B19" s="46"/>
      <c r="C19" s="47"/>
      <c r="D19" s="40" t="s">
        <v>31</v>
      </c>
      <c r="E19" s="47"/>
      <c r="F19" s="47"/>
      <c r="G19" s="47"/>
      <c r="H19" s="47"/>
      <c r="I19" s="158" t="s">
        <v>28</v>
      </c>
      <c r="J19" s="35" t="str">
        <f>IF('Rekapitulace stavby'!AN13="Vyplň údaj","",IF('Rekapitulace stavby'!AN13="","",'Rekapitulace stavby'!AN13))</f>
        <v/>
      </c>
      <c r="K19" s="51"/>
    </row>
    <row r="20" s="1" customFormat="1" ht="18" customHeight="1">
      <c r="B20" s="46"/>
      <c r="C20" s="47"/>
      <c r="D20" s="47"/>
      <c r="E20" s="35" t="str">
        <f>IF('Rekapitulace stavby'!E14="Vyplň údaj","",IF('Rekapitulace stavby'!E14="","",'Rekapitulace stavby'!E14))</f>
        <v/>
      </c>
      <c r="F20" s="47"/>
      <c r="G20" s="47"/>
      <c r="H20" s="47"/>
      <c r="I20" s="158" t="s">
        <v>30</v>
      </c>
      <c r="J20" s="35" t="str">
        <f>IF('Rekapitulace stavby'!AN14="Vyplň údaj","",IF('Rekapitulace stavby'!AN14="","",'Rekapitulace stavby'!AN14))</f>
        <v/>
      </c>
      <c r="K20" s="51"/>
    </row>
    <row r="21" s="1" customFormat="1" ht="6.96" customHeight="1">
      <c r="B21" s="46"/>
      <c r="C21" s="47"/>
      <c r="D21" s="47"/>
      <c r="E21" s="47"/>
      <c r="F21" s="47"/>
      <c r="G21" s="47"/>
      <c r="H21" s="47"/>
      <c r="I21" s="156"/>
      <c r="J21" s="47"/>
      <c r="K21" s="51"/>
    </row>
    <row r="22" s="1" customFormat="1" ht="14.4" customHeight="1">
      <c r="B22" s="46"/>
      <c r="C22" s="47"/>
      <c r="D22" s="40" t="s">
        <v>33</v>
      </c>
      <c r="E22" s="47"/>
      <c r="F22" s="47"/>
      <c r="G22" s="47"/>
      <c r="H22" s="47"/>
      <c r="I22" s="158" t="s">
        <v>28</v>
      </c>
      <c r="J22" s="35" t="str">
        <f>IF('Rekapitulace stavby'!AN16="","",'Rekapitulace stavby'!AN16)</f>
        <v/>
      </c>
      <c r="K22" s="51"/>
    </row>
    <row r="23" s="1" customFormat="1" ht="18" customHeight="1">
      <c r="B23" s="46"/>
      <c r="C23" s="47"/>
      <c r="D23" s="47"/>
      <c r="E23" s="35" t="str">
        <f>IF('Rekapitulace stavby'!E17="","",'Rekapitulace stavby'!E17)</f>
        <v>Ing.R.Hladký</v>
      </c>
      <c r="F23" s="47"/>
      <c r="G23" s="47"/>
      <c r="H23" s="47"/>
      <c r="I23" s="158" t="s">
        <v>30</v>
      </c>
      <c r="J23" s="35" t="str">
        <f>IF('Rekapitulace stavby'!AN17="","",'Rekapitulace stavby'!AN17)</f>
        <v/>
      </c>
      <c r="K23" s="51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156"/>
      <c r="J24" s="47"/>
      <c r="K24" s="51"/>
    </row>
    <row r="25" s="1" customFormat="1" ht="14.4" customHeight="1">
      <c r="B25" s="46"/>
      <c r="C25" s="47"/>
      <c r="D25" s="40" t="s">
        <v>36</v>
      </c>
      <c r="E25" s="47"/>
      <c r="F25" s="47"/>
      <c r="G25" s="47"/>
      <c r="H25" s="47"/>
      <c r="I25" s="156"/>
      <c r="J25" s="47"/>
      <c r="K25" s="51"/>
    </row>
    <row r="26" s="7" customFormat="1" ht="16.5" customHeight="1">
      <c r="B26" s="160"/>
      <c r="C26" s="161"/>
      <c r="D26" s="161"/>
      <c r="E26" s="44" t="s">
        <v>21</v>
      </c>
      <c r="F26" s="44"/>
      <c r="G26" s="44"/>
      <c r="H26" s="44"/>
      <c r="I26" s="162"/>
      <c r="J26" s="161"/>
      <c r="K26" s="163"/>
    </row>
    <row r="27" s="1" customFormat="1" ht="6.96" customHeight="1">
      <c r="B27" s="46"/>
      <c r="C27" s="47"/>
      <c r="D27" s="47"/>
      <c r="E27" s="47"/>
      <c r="F27" s="47"/>
      <c r="G27" s="47"/>
      <c r="H27" s="47"/>
      <c r="I27" s="156"/>
      <c r="J27" s="47"/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25.44" customHeight="1">
      <c r="B29" s="46"/>
      <c r="C29" s="47"/>
      <c r="D29" s="166" t="s">
        <v>38</v>
      </c>
      <c r="E29" s="47"/>
      <c r="F29" s="47"/>
      <c r="G29" s="47"/>
      <c r="H29" s="47"/>
      <c r="I29" s="156"/>
      <c r="J29" s="167">
        <f>ROUND(J84,2)</f>
        <v>0</v>
      </c>
      <c r="K29" s="51"/>
    </row>
    <row r="30" s="1" customFormat="1" ht="6.96" customHeight="1">
      <c r="B30" s="46"/>
      <c r="C30" s="47"/>
      <c r="D30" s="106"/>
      <c r="E30" s="106"/>
      <c r="F30" s="106"/>
      <c r="G30" s="106"/>
      <c r="H30" s="106"/>
      <c r="I30" s="164"/>
      <c r="J30" s="106"/>
      <c r="K30" s="165"/>
    </row>
    <row r="31" s="1" customFormat="1" ht="14.4" customHeight="1">
      <c r="B31" s="46"/>
      <c r="C31" s="47"/>
      <c r="D31" s="47"/>
      <c r="E31" s="47"/>
      <c r="F31" s="52" t="s">
        <v>40</v>
      </c>
      <c r="G31" s="47"/>
      <c r="H31" s="47"/>
      <c r="I31" s="168" t="s">
        <v>39</v>
      </c>
      <c r="J31" s="52" t="s">
        <v>41</v>
      </c>
      <c r="K31" s="51"/>
    </row>
    <row r="32" s="1" customFormat="1" ht="14.4" customHeight="1">
      <c r="B32" s="46"/>
      <c r="C32" s="47"/>
      <c r="D32" s="55" t="s">
        <v>42</v>
      </c>
      <c r="E32" s="55" t="s">
        <v>43</v>
      </c>
      <c r="F32" s="169">
        <f>ROUND(SUM(BE84:BE94), 2)</f>
        <v>0</v>
      </c>
      <c r="G32" s="47"/>
      <c r="H32" s="47"/>
      <c r="I32" s="170">
        <v>0.20999999999999999</v>
      </c>
      <c r="J32" s="169">
        <f>ROUND(ROUND((SUM(BE84:BE94)), 2)*I32, 2)</f>
        <v>0</v>
      </c>
      <c r="K32" s="51"/>
    </row>
    <row r="33" s="1" customFormat="1" ht="14.4" customHeight="1">
      <c r="B33" s="46"/>
      <c r="C33" s="47"/>
      <c r="D33" s="47"/>
      <c r="E33" s="55" t="s">
        <v>44</v>
      </c>
      <c r="F33" s="169">
        <f>ROUND(SUM(BF84:BF94), 2)</f>
        <v>0</v>
      </c>
      <c r="G33" s="47"/>
      <c r="H33" s="47"/>
      <c r="I33" s="170">
        <v>0.14999999999999999</v>
      </c>
      <c r="J33" s="169">
        <f>ROUND(ROUND((SUM(BF84:BF94)), 2)*I33, 2)</f>
        <v>0</v>
      </c>
      <c r="K33" s="51"/>
    </row>
    <row r="34" hidden="1" s="1" customFormat="1" ht="14.4" customHeight="1">
      <c r="B34" s="46"/>
      <c r="C34" s="47"/>
      <c r="D34" s="47"/>
      <c r="E34" s="55" t="s">
        <v>45</v>
      </c>
      <c r="F34" s="169">
        <f>ROUND(SUM(BG84:BG94), 2)</f>
        <v>0</v>
      </c>
      <c r="G34" s="47"/>
      <c r="H34" s="47"/>
      <c r="I34" s="170">
        <v>0.20999999999999999</v>
      </c>
      <c r="J34" s="169">
        <v>0</v>
      </c>
      <c r="K34" s="51"/>
    </row>
    <row r="35" hidden="1" s="1" customFormat="1" ht="14.4" customHeight="1">
      <c r="B35" s="46"/>
      <c r="C35" s="47"/>
      <c r="D35" s="47"/>
      <c r="E35" s="55" t="s">
        <v>46</v>
      </c>
      <c r="F35" s="169">
        <f>ROUND(SUM(BH84:BH94), 2)</f>
        <v>0</v>
      </c>
      <c r="G35" s="47"/>
      <c r="H35" s="47"/>
      <c r="I35" s="170">
        <v>0.14999999999999999</v>
      </c>
      <c r="J35" s="169">
        <v>0</v>
      </c>
      <c r="K35" s="51"/>
    </row>
    <row r="36" hidden="1" s="1" customFormat="1" ht="14.4" customHeight="1">
      <c r="B36" s="46"/>
      <c r="C36" s="47"/>
      <c r="D36" s="47"/>
      <c r="E36" s="55" t="s">
        <v>47</v>
      </c>
      <c r="F36" s="169">
        <f>ROUND(SUM(BI84:BI94), 2)</f>
        <v>0</v>
      </c>
      <c r="G36" s="47"/>
      <c r="H36" s="47"/>
      <c r="I36" s="170">
        <v>0</v>
      </c>
      <c r="J36" s="169">
        <v>0</v>
      </c>
      <c r="K36" s="51"/>
    </row>
    <row r="37" s="1" customFormat="1" ht="6.96" customHeight="1">
      <c r="B37" s="46"/>
      <c r="C37" s="47"/>
      <c r="D37" s="47"/>
      <c r="E37" s="47"/>
      <c r="F37" s="47"/>
      <c r="G37" s="47"/>
      <c r="H37" s="47"/>
      <c r="I37" s="156"/>
      <c r="J37" s="47"/>
      <c r="K37" s="51"/>
    </row>
    <row r="38" s="1" customFormat="1" ht="25.44" customHeight="1">
      <c r="B38" s="46"/>
      <c r="C38" s="171"/>
      <c r="D38" s="172" t="s">
        <v>48</v>
      </c>
      <c r="E38" s="98"/>
      <c r="F38" s="98"/>
      <c r="G38" s="173" t="s">
        <v>49</v>
      </c>
      <c r="H38" s="174" t="s">
        <v>50</v>
      </c>
      <c r="I38" s="175"/>
      <c r="J38" s="176">
        <f>SUM(J29:J36)</f>
        <v>0</v>
      </c>
      <c r="K38" s="177"/>
    </row>
    <row r="39" s="1" customFormat="1" ht="14.4" customHeight="1">
      <c r="B39" s="67"/>
      <c r="C39" s="68"/>
      <c r="D39" s="68"/>
      <c r="E39" s="68"/>
      <c r="F39" s="68"/>
      <c r="G39" s="68"/>
      <c r="H39" s="68"/>
      <c r="I39" s="178"/>
      <c r="J39" s="68"/>
      <c r="K39" s="69"/>
    </row>
    <row r="43" s="1" customFormat="1" ht="6.96" customHeight="1">
      <c r="B43" s="179"/>
      <c r="C43" s="180"/>
      <c r="D43" s="180"/>
      <c r="E43" s="180"/>
      <c r="F43" s="180"/>
      <c r="G43" s="180"/>
      <c r="H43" s="180"/>
      <c r="I43" s="181"/>
      <c r="J43" s="180"/>
      <c r="K43" s="182"/>
    </row>
    <row r="44" s="1" customFormat="1" ht="36.96" customHeight="1">
      <c r="B44" s="46"/>
      <c r="C44" s="30" t="s">
        <v>122</v>
      </c>
      <c r="D44" s="47"/>
      <c r="E44" s="47"/>
      <c r="F44" s="47"/>
      <c r="G44" s="47"/>
      <c r="H44" s="47"/>
      <c r="I44" s="156"/>
      <c r="J44" s="47"/>
      <c r="K44" s="51"/>
    </row>
    <row r="45" s="1" customFormat="1" ht="6.96" customHeight="1">
      <c r="B45" s="46"/>
      <c r="C45" s="47"/>
      <c r="D45" s="47"/>
      <c r="E45" s="47"/>
      <c r="F45" s="47"/>
      <c r="G45" s="47"/>
      <c r="H45" s="47"/>
      <c r="I45" s="156"/>
      <c r="J45" s="47"/>
      <c r="K45" s="51"/>
    </row>
    <row r="46" s="1" customFormat="1" ht="14.4" customHeight="1">
      <c r="B46" s="46"/>
      <c r="C46" s="40" t="s">
        <v>18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6.5" customHeight="1">
      <c r="B47" s="46"/>
      <c r="C47" s="47"/>
      <c r="D47" s="47"/>
      <c r="E47" s="155" t="str">
        <f>E7</f>
        <v>Revitalizace obecního úřadu Všelibice</v>
      </c>
      <c r="F47" s="40"/>
      <c r="G47" s="40"/>
      <c r="H47" s="40"/>
      <c r="I47" s="156"/>
      <c r="J47" s="47"/>
      <c r="K47" s="51"/>
    </row>
    <row r="48">
      <c r="B48" s="28"/>
      <c r="C48" s="40" t="s">
        <v>120</v>
      </c>
      <c r="D48" s="29"/>
      <c r="E48" s="29"/>
      <c r="F48" s="29"/>
      <c r="G48" s="29"/>
      <c r="H48" s="29"/>
      <c r="I48" s="154"/>
      <c r="J48" s="29"/>
      <c r="K48" s="31"/>
    </row>
    <row r="49" s="1" customFormat="1" ht="16.5" customHeight="1">
      <c r="B49" s="46"/>
      <c r="C49" s="47"/>
      <c r="D49" s="47"/>
      <c r="E49" s="155" t="s">
        <v>1705</v>
      </c>
      <c r="F49" s="47"/>
      <c r="G49" s="47"/>
      <c r="H49" s="47"/>
      <c r="I49" s="156"/>
      <c r="J49" s="47"/>
      <c r="K49" s="51"/>
    </row>
    <row r="50" s="1" customFormat="1" ht="14.4" customHeight="1">
      <c r="B50" s="46"/>
      <c r="C50" s="40" t="s">
        <v>1706</v>
      </c>
      <c r="D50" s="47"/>
      <c r="E50" s="47"/>
      <c r="F50" s="47"/>
      <c r="G50" s="47"/>
      <c r="H50" s="47"/>
      <c r="I50" s="156"/>
      <c r="J50" s="47"/>
      <c r="K50" s="51"/>
    </row>
    <row r="51" s="1" customFormat="1" ht="17.25" customHeight="1">
      <c r="B51" s="46"/>
      <c r="C51" s="47"/>
      <c r="D51" s="47"/>
      <c r="E51" s="157" t="str">
        <f>E11</f>
        <v>18_094_0550 - SPOLEČNÉ NÁKLADY</v>
      </c>
      <c r="F51" s="47"/>
      <c r="G51" s="47"/>
      <c r="H51" s="47"/>
      <c r="I51" s="156"/>
      <c r="J51" s="47"/>
      <c r="K51" s="51"/>
    </row>
    <row r="52" s="1" customFormat="1" ht="6.96" customHeight="1">
      <c r="B52" s="46"/>
      <c r="C52" s="47"/>
      <c r="D52" s="47"/>
      <c r="E52" s="47"/>
      <c r="F52" s="47"/>
      <c r="G52" s="47"/>
      <c r="H52" s="47"/>
      <c r="I52" s="156"/>
      <c r="J52" s="47"/>
      <c r="K52" s="51"/>
    </row>
    <row r="53" s="1" customFormat="1" ht="18" customHeight="1">
      <c r="B53" s="46"/>
      <c r="C53" s="40" t="s">
        <v>23</v>
      </c>
      <c r="D53" s="47"/>
      <c r="E53" s="47"/>
      <c r="F53" s="35" t="str">
        <f>F14</f>
        <v xml:space="preserve"> </v>
      </c>
      <c r="G53" s="47"/>
      <c r="H53" s="47"/>
      <c r="I53" s="158" t="s">
        <v>25</v>
      </c>
      <c r="J53" s="159" t="str">
        <f>IF(J14="","",J14)</f>
        <v>7. 2. 2019</v>
      </c>
      <c r="K53" s="51"/>
    </row>
    <row r="54" s="1" customFormat="1" ht="6.96" customHeight="1">
      <c r="B54" s="46"/>
      <c r="C54" s="47"/>
      <c r="D54" s="47"/>
      <c r="E54" s="47"/>
      <c r="F54" s="47"/>
      <c r="G54" s="47"/>
      <c r="H54" s="47"/>
      <c r="I54" s="156"/>
      <c r="J54" s="47"/>
      <c r="K54" s="51"/>
    </row>
    <row r="55" s="1" customFormat="1">
      <c r="B55" s="46"/>
      <c r="C55" s="40" t="s">
        <v>27</v>
      </c>
      <c r="D55" s="47"/>
      <c r="E55" s="47"/>
      <c r="F55" s="35" t="str">
        <f>E17</f>
        <v>Obec Všelibice</v>
      </c>
      <c r="G55" s="47"/>
      <c r="H55" s="47"/>
      <c r="I55" s="158" t="s">
        <v>33</v>
      </c>
      <c r="J55" s="44" t="str">
        <f>E23</f>
        <v>Ing.R.Hladký</v>
      </c>
      <c r="K55" s="51"/>
    </row>
    <row r="56" s="1" customFormat="1" ht="14.4" customHeight="1">
      <c r="B56" s="46"/>
      <c r="C56" s="40" t="s">
        <v>31</v>
      </c>
      <c r="D56" s="47"/>
      <c r="E56" s="47"/>
      <c r="F56" s="35" t="str">
        <f>IF(E20="","",E20)</f>
        <v/>
      </c>
      <c r="G56" s="47"/>
      <c r="H56" s="47"/>
      <c r="I56" s="156"/>
      <c r="J56" s="183"/>
      <c r="K56" s="51"/>
    </row>
    <row r="57" s="1" customFormat="1" ht="10.32" customHeight="1">
      <c r="B57" s="46"/>
      <c r="C57" s="47"/>
      <c r="D57" s="47"/>
      <c r="E57" s="47"/>
      <c r="F57" s="47"/>
      <c r="G57" s="47"/>
      <c r="H57" s="47"/>
      <c r="I57" s="156"/>
      <c r="J57" s="47"/>
      <c r="K57" s="51"/>
    </row>
    <row r="58" s="1" customFormat="1" ht="29.28" customHeight="1">
      <c r="B58" s="46"/>
      <c r="C58" s="184" t="s">
        <v>123</v>
      </c>
      <c r="D58" s="171"/>
      <c r="E58" s="171"/>
      <c r="F58" s="171"/>
      <c r="G58" s="171"/>
      <c r="H58" s="171"/>
      <c r="I58" s="185"/>
      <c r="J58" s="186" t="s">
        <v>124</v>
      </c>
      <c r="K58" s="187"/>
    </row>
    <row r="59" s="1" customFormat="1" ht="10.32" customHeight="1">
      <c r="B59" s="46"/>
      <c r="C59" s="47"/>
      <c r="D59" s="47"/>
      <c r="E59" s="47"/>
      <c r="F59" s="47"/>
      <c r="G59" s="47"/>
      <c r="H59" s="47"/>
      <c r="I59" s="156"/>
      <c r="J59" s="47"/>
      <c r="K59" s="51"/>
    </row>
    <row r="60" s="1" customFormat="1" ht="29.28" customHeight="1">
      <c r="B60" s="46"/>
      <c r="C60" s="188" t="s">
        <v>125</v>
      </c>
      <c r="D60" s="47"/>
      <c r="E60" s="47"/>
      <c r="F60" s="47"/>
      <c r="G60" s="47"/>
      <c r="H60" s="47"/>
      <c r="I60" s="156"/>
      <c r="J60" s="167">
        <f>J84</f>
        <v>0</v>
      </c>
      <c r="K60" s="51"/>
      <c r="AU60" s="24" t="s">
        <v>126</v>
      </c>
    </row>
    <row r="61" s="8" customFormat="1" ht="24.96" customHeight="1">
      <c r="B61" s="189"/>
      <c r="C61" s="190"/>
      <c r="D61" s="191" t="s">
        <v>1915</v>
      </c>
      <c r="E61" s="192"/>
      <c r="F61" s="192"/>
      <c r="G61" s="192"/>
      <c r="H61" s="192"/>
      <c r="I61" s="193"/>
      <c r="J61" s="194">
        <f>J85</f>
        <v>0</v>
      </c>
      <c r="K61" s="195"/>
    </row>
    <row r="62" s="8" customFormat="1" ht="24.96" customHeight="1">
      <c r="B62" s="189"/>
      <c r="C62" s="190"/>
      <c r="D62" s="191" t="s">
        <v>1916</v>
      </c>
      <c r="E62" s="192"/>
      <c r="F62" s="192"/>
      <c r="G62" s="192"/>
      <c r="H62" s="192"/>
      <c r="I62" s="193"/>
      <c r="J62" s="194">
        <f>J90</f>
        <v>0</v>
      </c>
      <c r="K62" s="195"/>
    </row>
    <row r="63" s="1" customFormat="1" ht="21.84" customHeight="1">
      <c r="B63" s="46"/>
      <c r="C63" s="47"/>
      <c r="D63" s="47"/>
      <c r="E63" s="47"/>
      <c r="F63" s="47"/>
      <c r="G63" s="47"/>
      <c r="H63" s="47"/>
      <c r="I63" s="156"/>
      <c r="J63" s="47"/>
      <c r="K63" s="51"/>
    </row>
    <row r="64" s="1" customFormat="1" ht="6.96" customHeight="1">
      <c r="B64" s="67"/>
      <c r="C64" s="68"/>
      <c r="D64" s="68"/>
      <c r="E64" s="68"/>
      <c r="F64" s="68"/>
      <c r="G64" s="68"/>
      <c r="H64" s="68"/>
      <c r="I64" s="178"/>
      <c r="J64" s="68"/>
      <c r="K64" s="69"/>
    </row>
    <row r="68" s="1" customFormat="1" ht="6.96" customHeight="1">
      <c r="B68" s="70"/>
      <c r="C68" s="71"/>
      <c r="D68" s="71"/>
      <c r="E68" s="71"/>
      <c r="F68" s="71"/>
      <c r="G68" s="71"/>
      <c r="H68" s="71"/>
      <c r="I68" s="181"/>
      <c r="J68" s="71"/>
      <c r="K68" s="71"/>
      <c r="L68" s="72"/>
    </row>
    <row r="69" s="1" customFormat="1" ht="36.96" customHeight="1">
      <c r="B69" s="46"/>
      <c r="C69" s="73" t="s">
        <v>145</v>
      </c>
      <c r="D69" s="74"/>
      <c r="E69" s="74"/>
      <c r="F69" s="74"/>
      <c r="G69" s="74"/>
      <c r="H69" s="74"/>
      <c r="I69" s="203"/>
      <c r="J69" s="74"/>
      <c r="K69" s="74"/>
      <c r="L69" s="72"/>
    </row>
    <row r="70" s="1" customFormat="1" ht="6.96" customHeight="1">
      <c r="B70" s="46"/>
      <c r="C70" s="74"/>
      <c r="D70" s="74"/>
      <c r="E70" s="74"/>
      <c r="F70" s="74"/>
      <c r="G70" s="74"/>
      <c r="H70" s="74"/>
      <c r="I70" s="203"/>
      <c r="J70" s="74"/>
      <c r="K70" s="74"/>
      <c r="L70" s="72"/>
    </row>
    <row r="71" s="1" customFormat="1" ht="14.4" customHeight="1">
      <c r="B71" s="46"/>
      <c r="C71" s="76" t="s">
        <v>18</v>
      </c>
      <c r="D71" s="74"/>
      <c r="E71" s="74"/>
      <c r="F71" s="74"/>
      <c r="G71" s="74"/>
      <c r="H71" s="74"/>
      <c r="I71" s="203"/>
      <c r="J71" s="74"/>
      <c r="K71" s="74"/>
      <c r="L71" s="72"/>
    </row>
    <row r="72" s="1" customFormat="1" ht="16.5" customHeight="1">
      <c r="B72" s="46"/>
      <c r="C72" s="74"/>
      <c r="D72" s="74"/>
      <c r="E72" s="204" t="str">
        <f>E7</f>
        <v>Revitalizace obecního úřadu Všelibice</v>
      </c>
      <c r="F72" s="76"/>
      <c r="G72" s="76"/>
      <c r="H72" s="76"/>
      <c r="I72" s="203"/>
      <c r="J72" s="74"/>
      <c r="K72" s="74"/>
      <c r="L72" s="72"/>
    </row>
    <row r="73">
      <c r="B73" s="28"/>
      <c r="C73" s="76" t="s">
        <v>120</v>
      </c>
      <c r="D73" s="295"/>
      <c r="E73" s="295"/>
      <c r="F73" s="295"/>
      <c r="G73" s="295"/>
      <c r="H73" s="295"/>
      <c r="I73" s="148"/>
      <c r="J73" s="295"/>
      <c r="K73" s="295"/>
      <c r="L73" s="296"/>
    </row>
    <row r="74" s="1" customFormat="1" ht="16.5" customHeight="1">
      <c r="B74" s="46"/>
      <c r="C74" s="74"/>
      <c r="D74" s="74"/>
      <c r="E74" s="204" t="s">
        <v>1705</v>
      </c>
      <c r="F74" s="74"/>
      <c r="G74" s="74"/>
      <c r="H74" s="74"/>
      <c r="I74" s="203"/>
      <c r="J74" s="74"/>
      <c r="K74" s="74"/>
      <c r="L74" s="72"/>
    </row>
    <row r="75" s="1" customFormat="1" ht="14.4" customHeight="1">
      <c r="B75" s="46"/>
      <c r="C75" s="76" t="s">
        <v>1706</v>
      </c>
      <c r="D75" s="74"/>
      <c r="E75" s="74"/>
      <c r="F75" s="74"/>
      <c r="G75" s="74"/>
      <c r="H75" s="74"/>
      <c r="I75" s="203"/>
      <c r="J75" s="74"/>
      <c r="K75" s="74"/>
      <c r="L75" s="72"/>
    </row>
    <row r="76" s="1" customFormat="1" ht="17.25" customHeight="1">
      <c r="B76" s="46"/>
      <c r="C76" s="74"/>
      <c r="D76" s="74"/>
      <c r="E76" s="82" t="str">
        <f>E11</f>
        <v>18_094_0550 - SPOLEČNÉ NÁKLADY</v>
      </c>
      <c r="F76" s="74"/>
      <c r="G76" s="74"/>
      <c r="H76" s="74"/>
      <c r="I76" s="203"/>
      <c r="J76" s="74"/>
      <c r="K76" s="74"/>
      <c r="L76" s="72"/>
    </row>
    <row r="77" s="1" customFormat="1" ht="6.96" customHeight="1">
      <c r="B77" s="46"/>
      <c r="C77" s="74"/>
      <c r="D77" s="74"/>
      <c r="E77" s="74"/>
      <c r="F77" s="74"/>
      <c r="G77" s="74"/>
      <c r="H77" s="74"/>
      <c r="I77" s="203"/>
      <c r="J77" s="74"/>
      <c r="K77" s="74"/>
      <c r="L77" s="72"/>
    </row>
    <row r="78" s="1" customFormat="1" ht="18" customHeight="1">
      <c r="B78" s="46"/>
      <c r="C78" s="76" t="s">
        <v>23</v>
      </c>
      <c r="D78" s="74"/>
      <c r="E78" s="74"/>
      <c r="F78" s="205" t="str">
        <f>F14</f>
        <v xml:space="preserve"> </v>
      </c>
      <c r="G78" s="74"/>
      <c r="H78" s="74"/>
      <c r="I78" s="206" t="s">
        <v>25</v>
      </c>
      <c r="J78" s="85" t="str">
        <f>IF(J14="","",J14)</f>
        <v>7. 2. 2019</v>
      </c>
      <c r="K78" s="74"/>
      <c r="L78" s="72"/>
    </row>
    <row r="79" s="1" customFormat="1" ht="6.96" customHeight="1">
      <c r="B79" s="46"/>
      <c r="C79" s="74"/>
      <c r="D79" s="74"/>
      <c r="E79" s="74"/>
      <c r="F79" s="74"/>
      <c r="G79" s="74"/>
      <c r="H79" s="74"/>
      <c r="I79" s="203"/>
      <c r="J79" s="74"/>
      <c r="K79" s="74"/>
      <c r="L79" s="72"/>
    </row>
    <row r="80" s="1" customFormat="1">
      <c r="B80" s="46"/>
      <c r="C80" s="76" t="s">
        <v>27</v>
      </c>
      <c r="D80" s="74"/>
      <c r="E80" s="74"/>
      <c r="F80" s="205" t="str">
        <f>E17</f>
        <v>Obec Všelibice</v>
      </c>
      <c r="G80" s="74"/>
      <c r="H80" s="74"/>
      <c r="I80" s="206" t="s">
        <v>33</v>
      </c>
      <c r="J80" s="205" t="str">
        <f>E23</f>
        <v>Ing.R.Hladký</v>
      </c>
      <c r="K80" s="74"/>
      <c r="L80" s="72"/>
    </row>
    <row r="81" s="1" customFormat="1" ht="14.4" customHeight="1">
      <c r="B81" s="46"/>
      <c r="C81" s="76" t="s">
        <v>31</v>
      </c>
      <c r="D81" s="74"/>
      <c r="E81" s="74"/>
      <c r="F81" s="205" t="str">
        <f>IF(E20="","",E20)</f>
        <v/>
      </c>
      <c r="G81" s="74"/>
      <c r="H81" s="74"/>
      <c r="I81" s="203"/>
      <c r="J81" s="74"/>
      <c r="K81" s="74"/>
      <c r="L81" s="72"/>
    </row>
    <row r="82" s="1" customFormat="1" ht="10.32" customHeight="1">
      <c r="B82" s="46"/>
      <c r="C82" s="74"/>
      <c r="D82" s="74"/>
      <c r="E82" s="74"/>
      <c r="F82" s="74"/>
      <c r="G82" s="74"/>
      <c r="H82" s="74"/>
      <c r="I82" s="203"/>
      <c r="J82" s="74"/>
      <c r="K82" s="74"/>
      <c r="L82" s="72"/>
    </row>
    <row r="83" s="10" customFormat="1" ht="29.28" customHeight="1">
      <c r="B83" s="207"/>
      <c r="C83" s="208" t="s">
        <v>146</v>
      </c>
      <c r="D83" s="209" t="s">
        <v>57</v>
      </c>
      <c r="E83" s="209" t="s">
        <v>53</v>
      </c>
      <c r="F83" s="209" t="s">
        <v>147</v>
      </c>
      <c r="G83" s="209" t="s">
        <v>148</v>
      </c>
      <c r="H83" s="209" t="s">
        <v>149</v>
      </c>
      <c r="I83" s="210" t="s">
        <v>150</v>
      </c>
      <c r="J83" s="209" t="s">
        <v>124</v>
      </c>
      <c r="K83" s="211" t="s">
        <v>151</v>
      </c>
      <c r="L83" s="212"/>
      <c r="M83" s="102" t="s">
        <v>152</v>
      </c>
      <c r="N83" s="103" t="s">
        <v>42</v>
      </c>
      <c r="O83" s="103" t="s">
        <v>153</v>
      </c>
      <c r="P83" s="103" t="s">
        <v>154</v>
      </c>
      <c r="Q83" s="103" t="s">
        <v>155</v>
      </c>
      <c r="R83" s="103" t="s">
        <v>156</v>
      </c>
      <c r="S83" s="103" t="s">
        <v>157</v>
      </c>
      <c r="T83" s="104" t="s">
        <v>158</v>
      </c>
    </row>
    <row r="84" s="1" customFormat="1" ht="29.28" customHeight="1">
      <c r="B84" s="46"/>
      <c r="C84" s="108" t="s">
        <v>125</v>
      </c>
      <c r="D84" s="74"/>
      <c r="E84" s="74"/>
      <c r="F84" s="74"/>
      <c r="G84" s="74"/>
      <c r="H84" s="74"/>
      <c r="I84" s="203"/>
      <c r="J84" s="213">
        <f>BK84</f>
        <v>0</v>
      </c>
      <c r="K84" s="74"/>
      <c r="L84" s="72"/>
      <c r="M84" s="105"/>
      <c r="N84" s="106"/>
      <c r="O84" s="106"/>
      <c r="P84" s="214">
        <f>P85+P90</f>
        <v>0</v>
      </c>
      <c r="Q84" s="106"/>
      <c r="R84" s="214">
        <f>R85+R90</f>
        <v>0</v>
      </c>
      <c r="S84" s="106"/>
      <c r="T84" s="215">
        <f>T85+T90</f>
        <v>0</v>
      </c>
      <c r="AT84" s="24" t="s">
        <v>71</v>
      </c>
      <c r="AU84" s="24" t="s">
        <v>126</v>
      </c>
      <c r="BK84" s="216">
        <f>BK85+BK90</f>
        <v>0</v>
      </c>
    </row>
    <row r="85" s="11" customFormat="1" ht="37.44" customHeight="1">
      <c r="B85" s="217"/>
      <c r="C85" s="218"/>
      <c r="D85" s="219" t="s">
        <v>71</v>
      </c>
      <c r="E85" s="220" t="s">
        <v>1917</v>
      </c>
      <c r="F85" s="220" t="s">
        <v>1918</v>
      </c>
      <c r="G85" s="218"/>
      <c r="H85" s="218"/>
      <c r="I85" s="221"/>
      <c r="J85" s="222">
        <f>BK85</f>
        <v>0</v>
      </c>
      <c r="K85" s="218"/>
      <c r="L85" s="223"/>
      <c r="M85" s="224"/>
      <c r="N85" s="225"/>
      <c r="O85" s="225"/>
      <c r="P85" s="226">
        <f>SUM(P86:P89)</f>
        <v>0</v>
      </c>
      <c r="Q85" s="225"/>
      <c r="R85" s="226">
        <f>SUM(R86:R89)</f>
        <v>0</v>
      </c>
      <c r="S85" s="225"/>
      <c r="T85" s="227">
        <f>SUM(T86:T89)</f>
        <v>0</v>
      </c>
      <c r="AR85" s="228" t="s">
        <v>80</v>
      </c>
      <c r="AT85" s="229" t="s">
        <v>71</v>
      </c>
      <c r="AU85" s="229" t="s">
        <v>72</v>
      </c>
      <c r="AY85" s="228" t="s">
        <v>161</v>
      </c>
      <c r="BK85" s="230">
        <f>SUM(BK86:BK89)</f>
        <v>0</v>
      </c>
    </row>
    <row r="86" s="1" customFormat="1" ht="16.5" customHeight="1">
      <c r="B86" s="46"/>
      <c r="C86" s="233" t="s">
        <v>80</v>
      </c>
      <c r="D86" s="233" t="s">
        <v>164</v>
      </c>
      <c r="E86" s="234" t="s">
        <v>1919</v>
      </c>
      <c r="F86" s="235" t="s">
        <v>1920</v>
      </c>
      <c r="G86" s="236" t="s">
        <v>1253</v>
      </c>
      <c r="H86" s="237">
        <v>2</v>
      </c>
      <c r="I86" s="238"/>
      <c r="J86" s="239">
        <f>ROUND(I86*H86,2)</f>
        <v>0</v>
      </c>
      <c r="K86" s="235" t="s">
        <v>199</v>
      </c>
      <c r="L86" s="72"/>
      <c r="M86" s="240" t="s">
        <v>21</v>
      </c>
      <c r="N86" s="241" t="s">
        <v>43</v>
      </c>
      <c r="O86" s="47"/>
      <c r="P86" s="242">
        <f>O86*H86</f>
        <v>0</v>
      </c>
      <c r="Q86" s="242">
        <v>0</v>
      </c>
      <c r="R86" s="242">
        <f>Q86*H86</f>
        <v>0</v>
      </c>
      <c r="S86" s="242">
        <v>0</v>
      </c>
      <c r="T86" s="243">
        <f>S86*H86</f>
        <v>0</v>
      </c>
      <c r="AR86" s="24" t="s">
        <v>169</v>
      </c>
      <c r="AT86" s="24" t="s">
        <v>164</v>
      </c>
      <c r="AU86" s="24" t="s">
        <v>80</v>
      </c>
      <c r="AY86" s="24" t="s">
        <v>161</v>
      </c>
      <c r="BE86" s="244">
        <f>IF(N86="základní",J86,0)</f>
        <v>0</v>
      </c>
      <c r="BF86" s="244">
        <f>IF(N86="snížená",J86,0)</f>
        <v>0</v>
      </c>
      <c r="BG86" s="244">
        <f>IF(N86="zákl. přenesená",J86,0)</f>
        <v>0</v>
      </c>
      <c r="BH86" s="244">
        <f>IF(N86="sníž. přenesená",J86,0)</f>
        <v>0</v>
      </c>
      <c r="BI86" s="244">
        <f>IF(N86="nulová",J86,0)</f>
        <v>0</v>
      </c>
      <c r="BJ86" s="24" t="s">
        <v>80</v>
      </c>
      <c r="BK86" s="244">
        <f>ROUND(I86*H86,2)</f>
        <v>0</v>
      </c>
      <c r="BL86" s="24" t="s">
        <v>169</v>
      </c>
      <c r="BM86" s="24" t="s">
        <v>82</v>
      </c>
    </row>
    <row r="87" s="1" customFormat="1" ht="16.5" customHeight="1">
      <c r="B87" s="46"/>
      <c r="C87" s="233" t="s">
        <v>82</v>
      </c>
      <c r="D87" s="233" t="s">
        <v>164</v>
      </c>
      <c r="E87" s="234" t="s">
        <v>1921</v>
      </c>
      <c r="F87" s="235" t="s">
        <v>1922</v>
      </c>
      <c r="G87" s="236" t="s">
        <v>1253</v>
      </c>
      <c r="H87" s="237">
        <v>4</v>
      </c>
      <c r="I87" s="238"/>
      <c r="J87" s="239">
        <f>ROUND(I87*H87,2)</f>
        <v>0</v>
      </c>
      <c r="K87" s="235" t="s">
        <v>199</v>
      </c>
      <c r="L87" s="72"/>
      <c r="M87" s="240" t="s">
        <v>21</v>
      </c>
      <c r="N87" s="241" t="s">
        <v>43</v>
      </c>
      <c r="O87" s="47"/>
      <c r="P87" s="242">
        <f>O87*H87</f>
        <v>0</v>
      </c>
      <c r="Q87" s="242">
        <v>0</v>
      </c>
      <c r="R87" s="242">
        <f>Q87*H87</f>
        <v>0</v>
      </c>
      <c r="S87" s="242">
        <v>0</v>
      </c>
      <c r="T87" s="243">
        <f>S87*H87</f>
        <v>0</v>
      </c>
      <c r="AR87" s="24" t="s">
        <v>169</v>
      </c>
      <c r="AT87" s="24" t="s">
        <v>164</v>
      </c>
      <c r="AU87" s="24" t="s">
        <v>80</v>
      </c>
      <c r="AY87" s="24" t="s">
        <v>161</v>
      </c>
      <c r="BE87" s="244">
        <f>IF(N87="základní",J87,0)</f>
        <v>0</v>
      </c>
      <c r="BF87" s="244">
        <f>IF(N87="snížená",J87,0)</f>
        <v>0</v>
      </c>
      <c r="BG87" s="244">
        <f>IF(N87="zákl. přenesená",J87,0)</f>
        <v>0</v>
      </c>
      <c r="BH87" s="244">
        <f>IF(N87="sníž. přenesená",J87,0)</f>
        <v>0</v>
      </c>
      <c r="BI87" s="244">
        <f>IF(N87="nulová",J87,0)</f>
        <v>0</v>
      </c>
      <c r="BJ87" s="24" t="s">
        <v>80</v>
      </c>
      <c r="BK87" s="244">
        <f>ROUND(I87*H87,2)</f>
        <v>0</v>
      </c>
      <c r="BL87" s="24" t="s">
        <v>169</v>
      </c>
      <c r="BM87" s="24" t="s">
        <v>169</v>
      </c>
    </row>
    <row r="88" s="1" customFormat="1" ht="16.5" customHeight="1">
      <c r="B88" s="46"/>
      <c r="C88" s="233" t="s">
        <v>162</v>
      </c>
      <c r="D88" s="233" t="s">
        <v>164</v>
      </c>
      <c r="E88" s="234" t="s">
        <v>1923</v>
      </c>
      <c r="F88" s="235" t="s">
        <v>1924</v>
      </c>
      <c r="G88" s="236" t="s">
        <v>1253</v>
      </c>
      <c r="H88" s="237">
        <v>4</v>
      </c>
      <c r="I88" s="238"/>
      <c r="J88" s="239">
        <f>ROUND(I88*H88,2)</f>
        <v>0</v>
      </c>
      <c r="K88" s="235" t="s">
        <v>199</v>
      </c>
      <c r="L88" s="72"/>
      <c r="M88" s="240" t="s">
        <v>21</v>
      </c>
      <c r="N88" s="241" t="s">
        <v>43</v>
      </c>
      <c r="O88" s="47"/>
      <c r="P88" s="242">
        <f>O88*H88</f>
        <v>0</v>
      </c>
      <c r="Q88" s="242">
        <v>0</v>
      </c>
      <c r="R88" s="242">
        <f>Q88*H88</f>
        <v>0</v>
      </c>
      <c r="S88" s="242">
        <v>0</v>
      </c>
      <c r="T88" s="243">
        <f>S88*H88</f>
        <v>0</v>
      </c>
      <c r="AR88" s="24" t="s">
        <v>169</v>
      </c>
      <c r="AT88" s="24" t="s">
        <v>164</v>
      </c>
      <c r="AU88" s="24" t="s">
        <v>80</v>
      </c>
      <c r="AY88" s="24" t="s">
        <v>161</v>
      </c>
      <c r="BE88" s="244">
        <f>IF(N88="základní",J88,0)</f>
        <v>0</v>
      </c>
      <c r="BF88" s="244">
        <f>IF(N88="snížená",J88,0)</f>
        <v>0</v>
      </c>
      <c r="BG88" s="244">
        <f>IF(N88="zákl. přenesená",J88,0)</f>
        <v>0</v>
      </c>
      <c r="BH88" s="244">
        <f>IF(N88="sníž. přenesená",J88,0)</f>
        <v>0</v>
      </c>
      <c r="BI88" s="244">
        <f>IF(N88="nulová",J88,0)</f>
        <v>0</v>
      </c>
      <c r="BJ88" s="24" t="s">
        <v>80</v>
      </c>
      <c r="BK88" s="244">
        <f>ROUND(I88*H88,2)</f>
        <v>0</v>
      </c>
      <c r="BL88" s="24" t="s">
        <v>169</v>
      </c>
      <c r="BM88" s="24" t="s">
        <v>195</v>
      </c>
    </row>
    <row r="89" s="1" customFormat="1" ht="16.5" customHeight="1">
      <c r="B89" s="46"/>
      <c r="C89" s="233" t="s">
        <v>169</v>
      </c>
      <c r="D89" s="233" t="s">
        <v>164</v>
      </c>
      <c r="E89" s="234" t="s">
        <v>1925</v>
      </c>
      <c r="F89" s="235" t="s">
        <v>1926</v>
      </c>
      <c r="G89" s="236" t="s">
        <v>282</v>
      </c>
      <c r="H89" s="237">
        <v>35</v>
      </c>
      <c r="I89" s="238"/>
      <c r="J89" s="239">
        <f>ROUND(I89*H89,2)</f>
        <v>0</v>
      </c>
      <c r="K89" s="235" t="s">
        <v>199</v>
      </c>
      <c r="L89" s="72"/>
      <c r="M89" s="240" t="s">
        <v>21</v>
      </c>
      <c r="N89" s="241" t="s">
        <v>43</v>
      </c>
      <c r="O89" s="47"/>
      <c r="P89" s="242">
        <f>O89*H89</f>
        <v>0</v>
      </c>
      <c r="Q89" s="242">
        <v>0</v>
      </c>
      <c r="R89" s="242">
        <f>Q89*H89</f>
        <v>0</v>
      </c>
      <c r="S89" s="242">
        <v>0</v>
      </c>
      <c r="T89" s="243">
        <f>S89*H89</f>
        <v>0</v>
      </c>
      <c r="AR89" s="24" t="s">
        <v>169</v>
      </c>
      <c r="AT89" s="24" t="s">
        <v>164</v>
      </c>
      <c r="AU89" s="24" t="s">
        <v>80</v>
      </c>
      <c r="AY89" s="24" t="s">
        <v>161</v>
      </c>
      <c r="BE89" s="244">
        <f>IF(N89="základní",J89,0)</f>
        <v>0</v>
      </c>
      <c r="BF89" s="244">
        <f>IF(N89="snížená",J89,0)</f>
        <v>0</v>
      </c>
      <c r="BG89" s="244">
        <f>IF(N89="zákl. přenesená",J89,0)</f>
        <v>0</v>
      </c>
      <c r="BH89" s="244">
        <f>IF(N89="sníž. přenesená",J89,0)</f>
        <v>0</v>
      </c>
      <c r="BI89" s="244">
        <f>IF(N89="nulová",J89,0)</f>
        <v>0</v>
      </c>
      <c r="BJ89" s="24" t="s">
        <v>80</v>
      </c>
      <c r="BK89" s="244">
        <f>ROUND(I89*H89,2)</f>
        <v>0</v>
      </c>
      <c r="BL89" s="24" t="s">
        <v>169</v>
      </c>
      <c r="BM89" s="24" t="s">
        <v>207</v>
      </c>
    </row>
    <row r="90" s="11" customFormat="1" ht="37.44" customHeight="1">
      <c r="B90" s="217"/>
      <c r="C90" s="218"/>
      <c r="D90" s="219" t="s">
        <v>71</v>
      </c>
      <c r="E90" s="220" t="s">
        <v>1927</v>
      </c>
      <c r="F90" s="220" t="s">
        <v>1928</v>
      </c>
      <c r="G90" s="218"/>
      <c r="H90" s="218"/>
      <c r="I90" s="221"/>
      <c r="J90" s="222">
        <f>BK90</f>
        <v>0</v>
      </c>
      <c r="K90" s="218"/>
      <c r="L90" s="223"/>
      <c r="M90" s="224"/>
      <c r="N90" s="225"/>
      <c r="O90" s="225"/>
      <c r="P90" s="226">
        <f>SUM(P91:P94)</f>
        <v>0</v>
      </c>
      <c r="Q90" s="225"/>
      <c r="R90" s="226">
        <f>SUM(R91:R94)</f>
        <v>0</v>
      </c>
      <c r="S90" s="225"/>
      <c r="T90" s="227">
        <f>SUM(T91:T94)</f>
        <v>0</v>
      </c>
      <c r="AR90" s="228" t="s">
        <v>80</v>
      </c>
      <c r="AT90" s="229" t="s">
        <v>71</v>
      </c>
      <c r="AU90" s="229" t="s">
        <v>72</v>
      </c>
      <c r="AY90" s="228" t="s">
        <v>161</v>
      </c>
      <c r="BK90" s="230">
        <f>SUM(BK91:BK94)</f>
        <v>0</v>
      </c>
    </row>
    <row r="91" s="1" customFormat="1" ht="25.5" customHeight="1">
      <c r="B91" s="46"/>
      <c r="C91" s="233" t="s">
        <v>188</v>
      </c>
      <c r="D91" s="233" t="s">
        <v>164</v>
      </c>
      <c r="E91" s="234" t="s">
        <v>1929</v>
      </c>
      <c r="F91" s="235" t="s">
        <v>1930</v>
      </c>
      <c r="G91" s="236" t="s">
        <v>282</v>
      </c>
      <c r="H91" s="237">
        <v>100</v>
      </c>
      <c r="I91" s="238"/>
      <c r="J91" s="239">
        <f>ROUND(I91*H91,2)</f>
        <v>0</v>
      </c>
      <c r="K91" s="235" t="s">
        <v>199</v>
      </c>
      <c r="L91" s="72"/>
      <c r="M91" s="240" t="s">
        <v>21</v>
      </c>
      <c r="N91" s="241" t="s">
        <v>43</v>
      </c>
      <c r="O91" s="47"/>
      <c r="P91" s="242">
        <f>O91*H91</f>
        <v>0</v>
      </c>
      <c r="Q91" s="242">
        <v>0</v>
      </c>
      <c r="R91" s="242">
        <f>Q91*H91</f>
        <v>0</v>
      </c>
      <c r="S91" s="242">
        <v>0</v>
      </c>
      <c r="T91" s="243">
        <f>S91*H91</f>
        <v>0</v>
      </c>
      <c r="AR91" s="24" t="s">
        <v>169</v>
      </c>
      <c r="AT91" s="24" t="s">
        <v>164</v>
      </c>
      <c r="AU91" s="24" t="s">
        <v>80</v>
      </c>
      <c r="AY91" s="24" t="s">
        <v>161</v>
      </c>
      <c r="BE91" s="244">
        <f>IF(N91="základní",J91,0)</f>
        <v>0</v>
      </c>
      <c r="BF91" s="244">
        <f>IF(N91="snížená",J91,0)</f>
        <v>0</v>
      </c>
      <c r="BG91" s="244">
        <f>IF(N91="zákl. přenesená",J91,0)</f>
        <v>0</v>
      </c>
      <c r="BH91" s="244">
        <f>IF(N91="sníž. přenesená",J91,0)</f>
        <v>0</v>
      </c>
      <c r="BI91" s="244">
        <f>IF(N91="nulová",J91,0)</f>
        <v>0</v>
      </c>
      <c r="BJ91" s="24" t="s">
        <v>80</v>
      </c>
      <c r="BK91" s="244">
        <f>ROUND(I91*H91,2)</f>
        <v>0</v>
      </c>
      <c r="BL91" s="24" t="s">
        <v>169</v>
      </c>
      <c r="BM91" s="24" t="s">
        <v>218</v>
      </c>
    </row>
    <row r="92" s="1" customFormat="1" ht="25.5" customHeight="1">
      <c r="B92" s="46"/>
      <c r="C92" s="233" t="s">
        <v>195</v>
      </c>
      <c r="D92" s="233" t="s">
        <v>164</v>
      </c>
      <c r="E92" s="234" t="s">
        <v>1931</v>
      </c>
      <c r="F92" s="235" t="s">
        <v>1932</v>
      </c>
      <c r="G92" s="236" t="s">
        <v>282</v>
      </c>
      <c r="H92" s="237">
        <v>6</v>
      </c>
      <c r="I92" s="238"/>
      <c r="J92" s="239">
        <f>ROUND(I92*H92,2)</f>
        <v>0</v>
      </c>
      <c r="K92" s="235" t="s">
        <v>199</v>
      </c>
      <c r="L92" s="72"/>
      <c r="M92" s="240" t="s">
        <v>21</v>
      </c>
      <c r="N92" s="241" t="s">
        <v>43</v>
      </c>
      <c r="O92" s="47"/>
      <c r="P92" s="242">
        <f>O92*H92</f>
        <v>0</v>
      </c>
      <c r="Q92" s="242">
        <v>0</v>
      </c>
      <c r="R92" s="242">
        <f>Q92*H92</f>
        <v>0</v>
      </c>
      <c r="S92" s="242">
        <v>0</v>
      </c>
      <c r="T92" s="243">
        <f>S92*H92</f>
        <v>0</v>
      </c>
      <c r="AR92" s="24" t="s">
        <v>169</v>
      </c>
      <c r="AT92" s="24" t="s">
        <v>164</v>
      </c>
      <c r="AU92" s="24" t="s">
        <v>80</v>
      </c>
      <c r="AY92" s="24" t="s">
        <v>161</v>
      </c>
      <c r="BE92" s="244">
        <f>IF(N92="základní",J92,0)</f>
        <v>0</v>
      </c>
      <c r="BF92" s="244">
        <f>IF(N92="snížená",J92,0)</f>
        <v>0</v>
      </c>
      <c r="BG92" s="244">
        <f>IF(N92="zákl. přenesená",J92,0)</f>
        <v>0</v>
      </c>
      <c r="BH92" s="244">
        <f>IF(N92="sníž. přenesená",J92,0)</f>
        <v>0</v>
      </c>
      <c r="BI92" s="244">
        <f>IF(N92="nulová",J92,0)</f>
        <v>0</v>
      </c>
      <c r="BJ92" s="24" t="s">
        <v>80</v>
      </c>
      <c r="BK92" s="244">
        <f>ROUND(I92*H92,2)</f>
        <v>0</v>
      </c>
      <c r="BL92" s="24" t="s">
        <v>169</v>
      </c>
      <c r="BM92" s="24" t="s">
        <v>227</v>
      </c>
    </row>
    <row r="93" s="1" customFormat="1" ht="25.5" customHeight="1">
      <c r="B93" s="46"/>
      <c r="C93" s="233" t="s">
        <v>202</v>
      </c>
      <c r="D93" s="233" t="s">
        <v>164</v>
      </c>
      <c r="E93" s="234" t="s">
        <v>1933</v>
      </c>
      <c r="F93" s="235" t="s">
        <v>1934</v>
      </c>
      <c r="G93" s="236" t="s">
        <v>282</v>
      </c>
      <c r="H93" s="237">
        <v>12</v>
      </c>
      <c r="I93" s="238"/>
      <c r="J93" s="239">
        <f>ROUND(I93*H93,2)</f>
        <v>0</v>
      </c>
      <c r="K93" s="235" t="s">
        <v>199</v>
      </c>
      <c r="L93" s="72"/>
      <c r="M93" s="240" t="s">
        <v>21</v>
      </c>
      <c r="N93" s="241" t="s">
        <v>43</v>
      </c>
      <c r="O93" s="47"/>
      <c r="P93" s="242">
        <f>O93*H93</f>
        <v>0</v>
      </c>
      <c r="Q93" s="242">
        <v>0</v>
      </c>
      <c r="R93" s="242">
        <f>Q93*H93</f>
        <v>0</v>
      </c>
      <c r="S93" s="242">
        <v>0</v>
      </c>
      <c r="T93" s="243">
        <f>S93*H93</f>
        <v>0</v>
      </c>
      <c r="AR93" s="24" t="s">
        <v>169</v>
      </c>
      <c r="AT93" s="24" t="s">
        <v>164</v>
      </c>
      <c r="AU93" s="24" t="s">
        <v>80</v>
      </c>
      <c r="AY93" s="24" t="s">
        <v>161</v>
      </c>
      <c r="BE93" s="244">
        <f>IF(N93="základní",J93,0)</f>
        <v>0</v>
      </c>
      <c r="BF93" s="244">
        <f>IF(N93="snížená",J93,0)</f>
        <v>0</v>
      </c>
      <c r="BG93" s="244">
        <f>IF(N93="zákl. přenesená",J93,0)</f>
        <v>0</v>
      </c>
      <c r="BH93" s="244">
        <f>IF(N93="sníž. přenesená",J93,0)</f>
        <v>0</v>
      </c>
      <c r="BI93" s="244">
        <f>IF(N93="nulová",J93,0)</f>
        <v>0</v>
      </c>
      <c r="BJ93" s="24" t="s">
        <v>80</v>
      </c>
      <c r="BK93" s="244">
        <f>ROUND(I93*H93,2)</f>
        <v>0</v>
      </c>
      <c r="BL93" s="24" t="s">
        <v>169</v>
      </c>
      <c r="BM93" s="24" t="s">
        <v>244</v>
      </c>
    </row>
    <row r="94" s="1" customFormat="1" ht="25.5" customHeight="1">
      <c r="B94" s="46"/>
      <c r="C94" s="233" t="s">
        <v>207</v>
      </c>
      <c r="D94" s="233" t="s">
        <v>164</v>
      </c>
      <c r="E94" s="234" t="s">
        <v>1935</v>
      </c>
      <c r="F94" s="235" t="s">
        <v>1936</v>
      </c>
      <c r="G94" s="236" t="s">
        <v>282</v>
      </c>
      <c r="H94" s="237">
        <v>3</v>
      </c>
      <c r="I94" s="238"/>
      <c r="J94" s="239">
        <f>ROUND(I94*H94,2)</f>
        <v>0</v>
      </c>
      <c r="K94" s="235" t="s">
        <v>199</v>
      </c>
      <c r="L94" s="72"/>
      <c r="M94" s="240" t="s">
        <v>21</v>
      </c>
      <c r="N94" s="291" t="s">
        <v>43</v>
      </c>
      <c r="O94" s="292"/>
      <c r="P94" s="293">
        <f>O94*H94</f>
        <v>0</v>
      </c>
      <c r="Q94" s="293">
        <v>0</v>
      </c>
      <c r="R94" s="293">
        <f>Q94*H94</f>
        <v>0</v>
      </c>
      <c r="S94" s="293">
        <v>0</v>
      </c>
      <c r="T94" s="294">
        <f>S94*H94</f>
        <v>0</v>
      </c>
      <c r="AR94" s="24" t="s">
        <v>169</v>
      </c>
      <c r="AT94" s="24" t="s">
        <v>164</v>
      </c>
      <c r="AU94" s="24" t="s">
        <v>80</v>
      </c>
      <c r="AY94" s="24" t="s">
        <v>161</v>
      </c>
      <c r="BE94" s="244">
        <f>IF(N94="základní",J94,0)</f>
        <v>0</v>
      </c>
      <c r="BF94" s="244">
        <f>IF(N94="snížená",J94,0)</f>
        <v>0</v>
      </c>
      <c r="BG94" s="244">
        <f>IF(N94="zákl. přenesená",J94,0)</f>
        <v>0</v>
      </c>
      <c r="BH94" s="244">
        <f>IF(N94="sníž. přenesená",J94,0)</f>
        <v>0</v>
      </c>
      <c r="BI94" s="244">
        <f>IF(N94="nulová",J94,0)</f>
        <v>0</v>
      </c>
      <c r="BJ94" s="24" t="s">
        <v>80</v>
      </c>
      <c r="BK94" s="244">
        <f>ROUND(I94*H94,2)</f>
        <v>0</v>
      </c>
      <c r="BL94" s="24" t="s">
        <v>169</v>
      </c>
      <c r="BM94" s="24" t="s">
        <v>255</v>
      </c>
    </row>
    <row r="95" s="1" customFormat="1" ht="6.96" customHeight="1">
      <c r="B95" s="67"/>
      <c r="C95" s="68"/>
      <c r="D95" s="68"/>
      <c r="E95" s="68"/>
      <c r="F95" s="68"/>
      <c r="G95" s="68"/>
      <c r="H95" s="68"/>
      <c r="I95" s="178"/>
      <c r="J95" s="68"/>
      <c r="K95" s="68"/>
      <c r="L95" s="72"/>
    </row>
  </sheetData>
  <sheetProtection sheet="1" autoFilter="0" formatColumns="0" formatRows="0" objects="1" scenarios="1" spinCount="100000" saltValue="w8KHbeof/qX7n5GfwZSKPcT7V2IXBIOz1quEw6RbH+vU6b1TCejG7kG8gYfbCUSRyHzfldRoEV+1RUbar01sNg==" hashValue="3pRxylCpMPQTbOmE641yrw9+YtsIn6/Kir5dPypo9+7aws4T4LsrE2z5WjF2mcHd2vgsPSt3AFQ0HPxkzz8W9g==" algorithmName="SHA-512" password="CC35"/>
  <autoFilter ref="C83:K94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72:H72"/>
    <mergeCell ref="E74:H74"/>
    <mergeCell ref="E76:H76"/>
    <mergeCell ref="G1:H1"/>
    <mergeCell ref="L2:V2"/>
  </mergeCells>
  <hyperlinks>
    <hyperlink ref="F1:G1" location="C2" display="1) Krycí list soupisu"/>
    <hyperlink ref="G1:H1" location="C58" display="2) Rekapitulace"/>
    <hyperlink ref="J1" location="C83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113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 s="1" customFormat="1">
      <c r="B8" s="46"/>
      <c r="C8" s="47"/>
      <c r="D8" s="40" t="s">
        <v>120</v>
      </c>
      <c r="E8" s="47"/>
      <c r="F8" s="47"/>
      <c r="G8" s="47"/>
      <c r="H8" s="47"/>
      <c r="I8" s="156"/>
      <c r="J8" s="47"/>
      <c r="K8" s="51"/>
    </row>
    <row r="9" s="1" customFormat="1" ht="36.96" customHeight="1">
      <c r="B9" s="46"/>
      <c r="C9" s="47"/>
      <c r="D9" s="47"/>
      <c r="E9" s="157" t="s">
        <v>1937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7"/>
      <c r="E10" s="47"/>
      <c r="F10" s="47"/>
      <c r="G10" s="47"/>
      <c r="H10" s="47"/>
      <c r="I10" s="156"/>
      <c r="J10" s="47"/>
      <c r="K10" s="51"/>
    </row>
    <row r="11" s="1" customFormat="1" ht="14.4" customHeight="1">
      <c r="B11" s="46"/>
      <c r="C11" s="47"/>
      <c r="D11" s="40" t="s">
        <v>20</v>
      </c>
      <c r="E11" s="47"/>
      <c r="F11" s="35" t="s">
        <v>21</v>
      </c>
      <c r="G11" s="47"/>
      <c r="H11" s="47"/>
      <c r="I11" s="158" t="s">
        <v>22</v>
      </c>
      <c r="J11" s="35" t="s">
        <v>21</v>
      </c>
      <c r="K11" s="51"/>
    </row>
    <row r="12" s="1" customFormat="1" ht="14.4" customHeight="1">
      <c r="B12" s="46"/>
      <c r="C12" s="47"/>
      <c r="D12" s="40" t="s">
        <v>23</v>
      </c>
      <c r="E12" s="47"/>
      <c r="F12" s="35" t="s">
        <v>24</v>
      </c>
      <c r="G12" s="47"/>
      <c r="H12" s="47"/>
      <c r="I12" s="158" t="s">
        <v>25</v>
      </c>
      <c r="J12" s="159" t="str">
        <f>'Rekapitulace stavby'!AN8</f>
        <v>7. 2. 2019</v>
      </c>
      <c r="K12" s="51"/>
    </row>
    <row r="13" s="1" customFormat="1" ht="10.8" customHeight="1">
      <c r="B13" s="46"/>
      <c r="C13" s="47"/>
      <c r="D13" s="47"/>
      <c r="E13" s="47"/>
      <c r="F13" s="47"/>
      <c r="G13" s="47"/>
      <c r="H13" s="47"/>
      <c r="I13" s="156"/>
      <c r="J13" s="47"/>
      <c r="K13" s="51"/>
    </row>
    <row r="14" s="1" customFormat="1" ht="14.4" customHeight="1">
      <c r="B14" s="46"/>
      <c r="C14" s="47"/>
      <c r="D14" s="40" t="s">
        <v>27</v>
      </c>
      <c r="E14" s="47"/>
      <c r="F14" s="47"/>
      <c r="G14" s="47"/>
      <c r="H14" s="47"/>
      <c r="I14" s="158" t="s">
        <v>28</v>
      </c>
      <c r="J14" s="35" t="s">
        <v>21</v>
      </c>
      <c r="K14" s="51"/>
    </row>
    <row r="15" s="1" customFormat="1" ht="18" customHeight="1">
      <c r="B15" s="46"/>
      <c r="C15" s="47"/>
      <c r="D15" s="47"/>
      <c r="E15" s="35" t="s">
        <v>29</v>
      </c>
      <c r="F15" s="47"/>
      <c r="G15" s="47"/>
      <c r="H15" s="47"/>
      <c r="I15" s="158" t="s">
        <v>30</v>
      </c>
      <c r="J15" s="35" t="s">
        <v>21</v>
      </c>
      <c r="K15" s="51"/>
    </row>
    <row r="16" s="1" customFormat="1" ht="6.96" customHeight="1">
      <c r="B16" s="46"/>
      <c r="C16" s="47"/>
      <c r="D16" s="47"/>
      <c r="E16" s="47"/>
      <c r="F16" s="47"/>
      <c r="G16" s="47"/>
      <c r="H16" s="47"/>
      <c r="I16" s="156"/>
      <c r="J16" s="47"/>
      <c r="K16" s="51"/>
    </row>
    <row r="17" s="1" customFormat="1" ht="14.4" customHeight="1">
      <c r="B17" s="46"/>
      <c r="C17" s="47"/>
      <c r="D17" s="40" t="s">
        <v>31</v>
      </c>
      <c r="E17" s="47"/>
      <c r="F17" s="47"/>
      <c r="G17" s="47"/>
      <c r="H17" s="47"/>
      <c r="I17" s="158" t="s">
        <v>28</v>
      </c>
      <c r="J17" s="35" t="str">
        <f>IF('Rekapitulace stavby'!AN13="Vyplň údaj","",IF('Rekapitulace stavby'!AN13="","",'Rekapitulace stavby'!AN13))</f>
        <v/>
      </c>
      <c r="K17" s="51"/>
    </row>
    <row r="18" s="1" customFormat="1" ht="18" customHeight="1">
      <c r="B18" s="46"/>
      <c r="C18" s="47"/>
      <c r="D18" s="47"/>
      <c r="E18" s="35" t="str">
        <f>IF('Rekapitulace stavby'!E14="Vyplň údaj","",IF('Rekapitulace stavby'!E14="","",'Rekapitulace stavby'!E14))</f>
        <v/>
      </c>
      <c r="F18" s="47"/>
      <c r="G18" s="47"/>
      <c r="H18" s="47"/>
      <c r="I18" s="158" t="s">
        <v>30</v>
      </c>
      <c r="J18" s="35" t="str">
        <f>IF('Rekapitulace stavby'!AN14="Vyplň údaj","",IF('Rekapitulace stavby'!AN14="","",'Rekapitulace stavby'!AN14))</f>
        <v/>
      </c>
      <c r="K18" s="51"/>
    </row>
    <row r="19" s="1" customFormat="1" ht="6.96" customHeight="1">
      <c r="B19" s="46"/>
      <c r="C19" s="47"/>
      <c r="D19" s="47"/>
      <c r="E19" s="47"/>
      <c r="F19" s="47"/>
      <c r="G19" s="47"/>
      <c r="H19" s="47"/>
      <c r="I19" s="156"/>
      <c r="J19" s="47"/>
      <c r="K19" s="51"/>
    </row>
    <row r="20" s="1" customFormat="1" ht="14.4" customHeight="1">
      <c r="B20" s="46"/>
      <c r="C20" s="47"/>
      <c r="D20" s="40" t="s">
        <v>33</v>
      </c>
      <c r="E20" s="47"/>
      <c r="F20" s="47"/>
      <c r="G20" s="47"/>
      <c r="H20" s="47"/>
      <c r="I20" s="158" t="s">
        <v>28</v>
      </c>
      <c r="J20" s="35" t="s">
        <v>21</v>
      </c>
      <c r="K20" s="51"/>
    </row>
    <row r="21" s="1" customFormat="1" ht="18" customHeight="1">
      <c r="B21" s="46"/>
      <c r="C21" s="47"/>
      <c r="D21" s="47"/>
      <c r="E21" s="35" t="s">
        <v>34</v>
      </c>
      <c r="F21" s="47"/>
      <c r="G21" s="47"/>
      <c r="H21" s="47"/>
      <c r="I21" s="158" t="s">
        <v>30</v>
      </c>
      <c r="J21" s="35" t="s">
        <v>21</v>
      </c>
      <c r="K21" s="51"/>
    </row>
    <row r="22" s="1" customFormat="1" ht="6.96" customHeight="1">
      <c r="B22" s="46"/>
      <c r="C22" s="47"/>
      <c r="D22" s="47"/>
      <c r="E22" s="47"/>
      <c r="F22" s="47"/>
      <c r="G22" s="47"/>
      <c r="H22" s="47"/>
      <c r="I22" s="156"/>
      <c r="J22" s="47"/>
      <c r="K22" s="51"/>
    </row>
    <row r="23" s="1" customFormat="1" ht="14.4" customHeight="1">
      <c r="B23" s="46"/>
      <c r="C23" s="47"/>
      <c r="D23" s="40" t="s">
        <v>36</v>
      </c>
      <c r="E23" s="47"/>
      <c r="F23" s="47"/>
      <c r="G23" s="47"/>
      <c r="H23" s="47"/>
      <c r="I23" s="156"/>
      <c r="J23" s="47"/>
      <c r="K23" s="51"/>
    </row>
    <row r="24" s="7" customFormat="1" ht="16.5" customHeight="1">
      <c r="B24" s="160"/>
      <c r="C24" s="161"/>
      <c r="D24" s="161"/>
      <c r="E24" s="44" t="s">
        <v>21</v>
      </c>
      <c r="F24" s="44"/>
      <c r="G24" s="44"/>
      <c r="H24" s="44"/>
      <c r="I24" s="162"/>
      <c r="J24" s="161"/>
      <c r="K24" s="163"/>
    </row>
    <row r="25" s="1" customFormat="1" ht="6.96" customHeight="1">
      <c r="B25" s="46"/>
      <c r="C25" s="47"/>
      <c r="D25" s="47"/>
      <c r="E25" s="47"/>
      <c r="F25" s="47"/>
      <c r="G25" s="47"/>
      <c r="H25" s="47"/>
      <c r="I25" s="156"/>
      <c r="J25" s="47"/>
      <c r="K25" s="51"/>
    </row>
    <row r="26" s="1" customFormat="1" ht="6.96" customHeight="1">
      <c r="B26" s="46"/>
      <c r="C26" s="47"/>
      <c r="D26" s="106"/>
      <c r="E26" s="106"/>
      <c r="F26" s="106"/>
      <c r="G26" s="106"/>
      <c r="H26" s="106"/>
      <c r="I26" s="164"/>
      <c r="J26" s="106"/>
      <c r="K26" s="165"/>
    </row>
    <row r="27" s="1" customFormat="1" ht="25.44" customHeight="1">
      <c r="B27" s="46"/>
      <c r="C27" s="47"/>
      <c r="D27" s="166" t="s">
        <v>38</v>
      </c>
      <c r="E27" s="47"/>
      <c r="F27" s="47"/>
      <c r="G27" s="47"/>
      <c r="H27" s="47"/>
      <c r="I27" s="156"/>
      <c r="J27" s="167">
        <f>ROUND(J77,2)</f>
        <v>0</v>
      </c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14.4" customHeight="1">
      <c r="B29" s="46"/>
      <c r="C29" s="47"/>
      <c r="D29" s="47"/>
      <c r="E29" s="47"/>
      <c r="F29" s="52" t="s">
        <v>40</v>
      </c>
      <c r="G29" s="47"/>
      <c r="H29" s="47"/>
      <c r="I29" s="168" t="s">
        <v>39</v>
      </c>
      <c r="J29" s="52" t="s">
        <v>41</v>
      </c>
      <c r="K29" s="51"/>
    </row>
    <row r="30" s="1" customFormat="1" ht="14.4" customHeight="1">
      <c r="B30" s="46"/>
      <c r="C30" s="47"/>
      <c r="D30" s="55" t="s">
        <v>42</v>
      </c>
      <c r="E30" s="55" t="s">
        <v>43</v>
      </c>
      <c r="F30" s="169">
        <f>ROUND(SUM(BE77:BE82), 2)</f>
        <v>0</v>
      </c>
      <c r="G30" s="47"/>
      <c r="H30" s="47"/>
      <c r="I30" s="170">
        <v>0.20999999999999999</v>
      </c>
      <c r="J30" s="169">
        <f>ROUND(ROUND((SUM(BE77:BE82)), 2)*I30, 2)</f>
        <v>0</v>
      </c>
      <c r="K30" s="51"/>
    </row>
    <row r="31" s="1" customFormat="1" ht="14.4" customHeight="1">
      <c r="B31" s="46"/>
      <c r="C31" s="47"/>
      <c r="D31" s="47"/>
      <c r="E31" s="55" t="s">
        <v>44</v>
      </c>
      <c r="F31" s="169">
        <f>ROUND(SUM(BF77:BF82), 2)</f>
        <v>0</v>
      </c>
      <c r="G31" s="47"/>
      <c r="H31" s="47"/>
      <c r="I31" s="170">
        <v>0.14999999999999999</v>
      </c>
      <c r="J31" s="169">
        <f>ROUND(ROUND((SUM(BF77:BF82)), 2)*I31, 2)</f>
        <v>0</v>
      </c>
      <c r="K31" s="51"/>
    </row>
    <row r="32" hidden="1" s="1" customFormat="1" ht="14.4" customHeight="1">
      <c r="B32" s="46"/>
      <c r="C32" s="47"/>
      <c r="D32" s="47"/>
      <c r="E32" s="55" t="s">
        <v>45</v>
      </c>
      <c r="F32" s="169">
        <f>ROUND(SUM(BG77:BG82), 2)</f>
        <v>0</v>
      </c>
      <c r="G32" s="47"/>
      <c r="H32" s="47"/>
      <c r="I32" s="170">
        <v>0.20999999999999999</v>
      </c>
      <c r="J32" s="169">
        <v>0</v>
      </c>
      <c r="K32" s="51"/>
    </row>
    <row r="33" hidden="1" s="1" customFormat="1" ht="14.4" customHeight="1">
      <c r="B33" s="46"/>
      <c r="C33" s="47"/>
      <c r="D33" s="47"/>
      <c r="E33" s="55" t="s">
        <v>46</v>
      </c>
      <c r="F33" s="169">
        <f>ROUND(SUM(BH77:BH82), 2)</f>
        <v>0</v>
      </c>
      <c r="G33" s="47"/>
      <c r="H33" s="47"/>
      <c r="I33" s="170">
        <v>0.14999999999999999</v>
      </c>
      <c r="J33" s="169">
        <v>0</v>
      </c>
      <c r="K33" s="51"/>
    </row>
    <row r="34" hidden="1" s="1" customFormat="1" ht="14.4" customHeight="1">
      <c r="B34" s="46"/>
      <c r="C34" s="47"/>
      <c r="D34" s="47"/>
      <c r="E34" s="55" t="s">
        <v>47</v>
      </c>
      <c r="F34" s="169">
        <f>ROUND(SUM(BI77:BI82), 2)</f>
        <v>0</v>
      </c>
      <c r="G34" s="47"/>
      <c r="H34" s="47"/>
      <c r="I34" s="170">
        <v>0</v>
      </c>
      <c r="J34" s="169">
        <v>0</v>
      </c>
      <c r="K34" s="51"/>
    </row>
    <row r="35" s="1" customFormat="1" ht="6.96" customHeight="1">
      <c r="B35" s="46"/>
      <c r="C35" s="47"/>
      <c r="D35" s="47"/>
      <c r="E35" s="47"/>
      <c r="F35" s="47"/>
      <c r="G35" s="47"/>
      <c r="H35" s="47"/>
      <c r="I35" s="156"/>
      <c r="J35" s="47"/>
      <c r="K35" s="51"/>
    </row>
    <row r="36" s="1" customFormat="1" ht="25.44" customHeight="1">
      <c r="B36" s="46"/>
      <c r="C36" s="171"/>
      <c r="D36" s="172" t="s">
        <v>48</v>
      </c>
      <c r="E36" s="98"/>
      <c r="F36" s="98"/>
      <c r="G36" s="173" t="s">
        <v>49</v>
      </c>
      <c r="H36" s="174" t="s">
        <v>50</v>
      </c>
      <c r="I36" s="175"/>
      <c r="J36" s="176">
        <f>SUM(J27:J34)</f>
        <v>0</v>
      </c>
      <c r="K36" s="177"/>
    </row>
    <row r="37" s="1" customFormat="1" ht="14.4" customHeight="1">
      <c r="B37" s="67"/>
      <c r="C37" s="68"/>
      <c r="D37" s="68"/>
      <c r="E37" s="68"/>
      <c r="F37" s="68"/>
      <c r="G37" s="68"/>
      <c r="H37" s="68"/>
      <c r="I37" s="178"/>
      <c r="J37" s="68"/>
      <c r="K37" s="69"/>
    </row>
    <row r="41" s="1" customFormat="1" ht="6.96" customHeight="1">
      <c r="B41" s="179"/>
      <c r="C41" s="180"/>
      <c r="D41" s="180"/>
      <c r="E41" s="180"/>
      <c r="F41" s="180"/>
      <c r="G41" s="180"/>
      <c r="H41" s="180"/>
      <c r="I41" s="181"/>
      <c r="J41" s="180"/>
      <c r="K41" s="182"/>
    </row>
    <row r="42" s="1" customFormat="1" ht="36.96" customHeight="1">
      <c r="B42" s="46"/>
      <c r="C42" s="30" t="s">
        <v>122</v>
      </c>
      <c r="D42" s="47"/>
      <c r="E42" s="47"/>
      <c r="F42" s="47"/>
      <c r="G42" s="47"/>
      <c r="H42" s="47"/>
      <c r="I42" s="156"/>
      <c r="J42" s="47"/>
      <c r="K42" s="51"/>
    </row>
    <row r="43" s="1" customFormat="1" ht="6.96" customHeight="1">
      <c r="B43" s="46"/>
      <c r="C43" s="47"/>
      <c r="D43" s="47"/>
      <c r="E43" s="47"/>
      <c r="F43" s="47"/>
      <c r="G43" s="47"/>
      <c r="H43" s="47"/>
      <c r="I43" s="156"/>
      <c r="J43" s="47"/>
      <c r="K43" s="51"/>
    </row>
    <row r="44" s="1" customFormat="1" ht="14.4" customHeight="1">
      <c r="B44" s="46"/>
      <c r="C44" s="40" t="s">
        <v>18</v>
      </c>
      <c r="D44" s="47"/>
      <c r="E44" s="47"/>
      <c r="F44" s="47"/>
      <c r="G44" s="47"/>
      <c r="H44" s="47"/>
      <c r="I44" s="156"/>
      <c r="J44" s="47"/>
      <c r="K44" s="51"/>
    </row>
    <row r="45" s="1" customFormat="1" ht="16.5" customHeight="1">
      <c r="B45" s="46"/>
      <c r="C45" s="47"/>
      <c r="D45" s="47"/>
      <c r="E45" s="155" t="str">
        <f>E7</f>
        <v>Revitalizace obecního úřadu Všelibice</v>
      </c>
      <c r="F45" s="40"/>
      <c r="G45" s="40"/>
      <c r="H45" s="40"/>
      <c r="I45" s="156"/>
      <c r="J45" s="47"/>
      <c r="K45" s="51"/>
    </row>
    <row r="46" s="1" customFormat="1" ht="14.4" customHeight="1">
      <c r="B46" s="46"/>
      <c r="C46" s="40" t="s">
        <v>120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7.25" customHeight="1">
      <c r="B47" s="46"/>
      <c r="C47" s="47"/>
      <c r="D47" s="47"/>
      <c r="E47" s="157" t="str">
        <f>E9</f>
        <v>18_094_0600 - Ostatní náklady</v>
      </c>
      <c r="F47" s="47"/>
      <c r="G47" s="47"/>
      <c r="H47" s="47"/>
      <c r="I47" s="156"/>
      <c r="J47" s="47"/>
      <c r="K47" s="51"/>
    </row>
    <row r="48" s="1" customFormat="1" ht="6.96" customHeight="1">
      <c r="B48" s="46"/>
      <c r="C48" s="47"/>
      <c r="D48" s="47"/>
      <c r="E48" s="47"/>
      <c r="F48" s="47"/>
      <c r="G48" s="47"/>
      <c r="H48" s="47"/>
      <c r="I48" s="156"/>
      <c r="J48" s="47"/>
      <c r="K48" s="51"/>
    </row>
    <row r="49" s="1" customFormat="1" ht="18" customHeight="1">
      <c r="B49" s="46"/>
      <c r="C49" s="40" t="s">
        <v>23</v>
      </c>
      <c r="D49" s="47"/>
      <c r="E49" s="47"/>
      <c r="F49" s="35" t="str">
        <f>F12</f>
        <v>OÚ Všelibice</v>
      </c>
      <c r="G49" s="47"/>
      <c r="H49" s="47"/>
      <c r="I49" s="158" t="s">
        <v>25</v>
      </c>
      <c r="J49" s="159" t="str">
        <f>IF(J12="","",J12)</f>
        <v>7. 2. 2019</v>
      </c>
      <c r="K49" s="51"/>
    </row>
    <row r="50" s="1" customFormat="1" ht="6.96" customHeight="1">
      <c r="B50" s="46"/>
      <c r="C50" s="47"/>
      <c r="D50" s="47"/>
      <c r="E50" s="47"/>
      <c r="F50" s="47"/>
      <c r="G50" s="47"/>
      <c r="H50" s="47"/>
      <c r="I50" s="156"/>
      <c r="J50" s="47"/>
      <c r="K50" s="51"/>
    </row>
    <row r="51" s="1" customFormat="1">
      <c r="B51" s="46"/>
      <c r="C51" s="40" t="s">
        <v>27</v>
      </c>
      <c r="D51" s="47"/>
      <c r="E51" s="47"/>
      <c r="F51" s="35" t="str">
        <f>E15</f>
        <v>Obec Všelibice</v>
      </c>
      <c r="G51" s="47"/>
      <c r="H51" s="47"/>
      <c r="I51" s="158" t="s">
        <v>33</v>
      </c>
      <c r="J51" s="44" t="str">
        <f>E21</f>
        <v>Ing.R.Hladký</v>
      </c>
      <c r="K51" s="51"/>
    </row>
    <row r="52" s="1" customFormat="1" ht="14.4" customHeight="1">
      <c r="B52" s="46"/>
      <c r="C52" s="40" t="s">
        <v>31</v>
      </c>
      <c r="D52" s="47"/>
      <c r="E52" s="47"/>
      <c r="F52" s="35" t="str">
        <f>IF(E18="","",E18)</f>
        <v/>
      </c>
      <c r="G52" s="47"/>
      <c r="H52" s="47"/>
      <c r="I52" s="156"/>
      <c r="J52" s="183"/>
      <c r="K52" s="51"/>
    </row>
    <row r="53" s="1" customFormat="1" ht="10.32" customHeight="1">
      <c r="B53" s="46"/>
      <c r="C53" s="47"/>
      <c r="D53" s="47"/>
      <c r="E53" s="47"/>
      <c r="F53" s="47"/>
      <c r="G53" s="47"/>
      <c r="H53" s="47"/>
      <c r="I53" s="156"/>
      <c r="J53" s="47"/>
      <c r="K53" s="51"/>
    </row>
    <row r="54" s="1" customFormat="1" ht="29.28" customHeight="1">
      <c r="B54" s="46"/>
      <c r="C54" s="184" t="s">
        <v>123</v>
      </c>
      <c r="D54" s="171"/>
      <c r="E54" s="171"/>
      <c r="F54" s="171"/>
      <c r="G54" s="171"/>
      <c r="H54" s="171"/>
      <c r="I54" s="185"/>
      <c r="J54" s="186" t="s">
        <v>124</v>
      </c>
      <c r="K54" s="187"/>
    </row>
    <row r="55" s="1" customFormat="1" ht="10.32" customHeight="1">
      <c r="B55" s="46"/>
      <c r="C55" s="47"/>
      <c r="D55" s="47"/>
      <c r="E55" s="47"/>
      <c r="F55" s="47"/>
      <c r="G55" s="47"/>
      <c r="H55" s="47"/>
      <c r="I55" s="156"/>
      <c r="J55" s="47"/>
      <c r="K55" s="51"/>
    </row>
    <row r="56" s="1" customFormat="1" ht="29.28" customHeight="1">
      <c r="B56" s="46"/>
      <c r="C56" s="188" t="s">
        <v>125</v>
      </c>
      <c r="D56" s="47"/>
      <c r="E56" s="47"/>
      <c r="F56" s="47"/>
      <c r="G56" s="47"/>
      <c r="H56" s="47"/>
      <c r="I56" s="156"/>
      <c r="J56" s="167">
        <f>J77</f>
        <v>0</v>
      </c>
      <c r="K56" s="51"/>
      <c r="AU56" s="24" t="s">
        <v>126</v>
      </c>
    </row>
    <row r="57" s="8" customFormat="1" ht="24.96" customHeight="1">
      <c r="B57" s="189"/>
      <c r="C57" s="190"/>
      <c r="D57" s="191" t="s">
        <v>1938</v>
      </c>
      <c r="E57" s="192"/>
      <c r="F57" s="192"/>
      <c r="G57" s="192"/>
      <c r="H57" s="192"/>
      <c r="I57" s="193"/>
      <c r="J57" s="194">
        <f>J78</f>
        <v>0</v>
      </c>
      <c r="K57" s="195"/>
    </row>
    <row r="58" s="1" customFormat="1" ht="21.84" customHeight="1">
      <c r="B58" s="46"/>
      <c r="C58" s="47"/>
      <c r="D58" s="47"/>
      <c r="E58" s="47"/>
      <c r="F58" s="47"/>
      <c r="G58" s="47"/>
      <c r="H58" s="47"/>
      <c r="I58" s="156"/>
      <c r="J58" s="47"/>
      <c r="K58" s="51"/>
    </row>
    <row r="59" s="1" customFormat="1" ht="6.96" customHeight="1">
      <c r="B59" s="67"/>
      <c r="C59" s="68"/>
      <c r="D59" s="68"/>
      <c r="E59" s="68"/>
      <c r="F59" s="68"/>
      <c r="G59" s="68"/>
      <c r="H59" s="68"/>
      <c r="I59" s="178"/>
      <c r="J59" s="68"/>
      <c r="K59" s="69"/>
    </row>
    <row r="63" s="1" customFormat="1" ht="6.96" customHeight="1">
      <c r="B63" s="70"/>
      <c r="C63" s="71"/>
      <c r="D63" s="71"/>
      <c r="E63" s="71"/>
      <c r="F63" s="71"/>
      <c r="G63" s="71"/>
      <c r="H63" s="71"/>
      <c r="I63" s="181"/>
      <c r="J63" s="71"/>
      <c r="K63" s="71"/>
      <c r="L63" s="72"/>
    </row>
    <row r="64" s="1" customFormat="1" ht="36.96" customHeight="1">
      <c r="B64" s="46"/>
      <c r="C64" s="73" t="s">
        <v>145</v>
      </c>
      <c r="D64" s="74"/>
      <c r="E64" s="74"/>
      <c r="F64" s="74"/>
      <c r="G64" s="74"/>
      <c r="H64" s="74"/>
      <c r="I64" s="203"/>
      <c r="J64" s="74"/>
      <c r="K64" s="74"/>
      <c r="L64" s="72"/>
    </row>
    <row r="65" s="1" customFormat="1" ht="6.96" customHeight="1">
      <c r="B65" s="46"/>
      <c r="C65" s="74"/>
      <c r="D65" s="74"/>
      <c r="E65" s="74"/>
      <c r="F65" s="74"/>
      <c r="G65" s="74"/>
      <c r="H65" s="74"/>
      <c r="I65" s="203"/>
      <c r="J65" s="74"/>
      <c r="K65" s="74"/>
      <c r="L65" s="72"/>
    </row>
    <row r="66" s="1" customFormat="1" ht="14.4" customHeight="1">
      <c r="B66" s="46"/>
      <c r="C66" s="76" t="s">
        <v>18</v>
      </c>
      <c r="D66" s="74"/>
      <c r="E66" s="74"/>
      <c r="F66" s="74"/>
      <c r="G66" s="74"/>
      <c r="H66" s="74"/>
      <c r="I66" s="203"/>
      <c r="J66" s="74"/>
      <c r="K66" s="74"/>
      <c r="L66" s="72"/>
    </row>
    <row r="67" s="1" customFormat="1" ht="16.5" customHeight="1">
      <c r="B67" s="46"/>
      <c r="C67" s="74"/>
      <c r="D67" s="74"/>
      <c r="E67" s="204" t="str">
        <f>E7</f>
        <v>Revitalizace obecního úřadu Všelibice</v>
      </c>
      <c r="F67" s="76"/>
      <c r="G67" s="76"/>
      <c r="H67" s="76"/>
      <c r="I67" s="203"/>
      <c r="J67" s="74"/>
      <c r="K67" s="74"/>
      <c r="L67" s="72"/>
    </row>
    <row r="68" s="1" customFormat="1" ht="14.4" customHeight="1">
      <c r="B68" s="46"/>
      <c r="C68" s="76" t="s">
        <v>120</v>
      </c>
      <c r="D68" s="74"/>
      <c r="E68" s="74"/>
      <c r="F68" s="74"/>
      <c r="G68" s="74"/>
      <c r="H68" s="74"/>
      <c r="I68" s="203"/>
      <c r="J68" s="74"/>
      <c r="K68" s="74"/>
      <c r="L68" s="72"/>
    </row>
    <row r="69" s="1" customFormat="1" ht="17.25" customHeight="1">
      <c r="B69" s="46"/>
      <c r="C69" s="74"/>
      <c r="D69" s="74"/>
      <c r="E69" s="82" t="str">
        <f>E9</f>
        <v>18_094_0600 - Ostatní náklady</v>
      </c>
      <c r="F69" s="74"/>
      <c r="G69" s="74"/>
      <c r="H69" s="74"/>
      <c r="I69" s="203"/>
      <c r="J69" s="74"/>
      <c r="K69" s="74"/>
      <c r="L69" s="72"/>
    </row>
    <row r="70" s="1" customFormat="1" ht="6.96" customHeight="1">
      <c r="B70" s="46"/>
      <c r="C70" s="74"/>
      <c r="D70" s="74"/>
      <c r="E70" s="74"/>
      <c r="F70" s="74"/>
      <c r="G70" s="74"/>
      <c r="H70" s="74"/>
      <c r="I70" s="203"/>
      <c r="J70" s="74"/>
      <c r="K70" s="74"/>
      <c r="L70" s="72"/>
    </row>
    <row r="71" s="1" customFormat="1" ht="18" customHeight="1">
      <c r="B71" s="46"/>
      <c r="C71" s="76" t="s">
        <v>23</v>
      </c>
      <c r="D71" s="74"/>
      <c r="E71" s="74"/>
      <c r="F71" s="205" t="str">
        <f>F12</f>
        <v>OÚ Všelibice</v>
      </c>
      <c r="G71" s="74"/>
      <c r="H71" s="74"/>
      <c r="I71" s="206" t="s">
        <v>25</v>
      </c>
      <c r="J71" s="85" t="str">
        <f>IF(J12="","",J12)</f>
        <v>7. 2. 2019</v>
      </c>
      <c r="K71" s="74"/>
      <c r="L71" s="72"/>
    </row>
    <row r="72" s="1" customFormat="1" ht="6.96" customHeight="1">
      <c r="B72" s="46"/>
      <c r="C72" s="74"/>
      <c r="D72" s="74"/>
      <c r="E72" s="74"/>
      <c r="F72" s="74"/>
      <c r="G72" s="74"/>
      <c r="H72" s="74"/>
      <c r="I72" s="203"/>
      <c r="J72" s="74"/>
      <c r="K72" s="74"/>
      <c r="L72" s="72"/>
    </row>
    <row r="73" s="1" customFormat="1">
      <c r="B73" s="46"/>
      <c r="C73" s="76" t="s">
        <v>27</v>
      </c>
      <c r="D73" s="74"/>
      <c r="E73" s="74"/>
      <c r="F73" s="205" t="str">
        <f>E15</f>
        <v>Obec Všelibice</v>
      </c>
      <c r="G73" s="74"/>
      <c r="H73" s="74"/>
      <c r="I73" s="206" t="s">
        <v>33</v>
      </c>
      <c r="J73" s="205" t="str">
        <f>E21</f>
        <v>Ing.R.Hladký</v>
      </c>
      <c r="K73" s="74"/>
      <c r="L73" s="72"/>
    </row>
    <row r="74" s="1" customFormat="1" ht="14.4" customHeight="1">
      <c r="B74" s="46"/>
      <c r="C74" s="76" t="s">
        <v>31</v>
      </c>
      <c r="D74" s="74"/>
      <c r="E74" s="74"/>
      <c r="F74" s="205" t="str">
        <f>IF(E18="","",E18)</f>
        <v/>
      </c>
      <c r="G74" s="74"/>
      <c r="H74" s="74"/>
      <c r="I74" s="203"/>
      <c r="J74" s="74"/>
      <c r="K74" s="74"/>
      <c r="L74" s="72"/>
    </row>
    <row r="75" s="1" customFormat="1" ht="10.32" customHeight="1">
      <c r="B75" s="46"/>
      <c r="C75" s="74"/>
      <c r="D75" s="74"/>
      <c r="E75" s="74"/>
      <c r="F75" s="74"/>
      <c r="G75" s="74"/>
      <c r="H75" s="74"/>
      <c r="I75" s="203"/>
      <c r="J75" s="74"/>
      <c r="K75" s="74"/>
      <c r="L75" s="72"/>
    </row>
    <row r="76" s="10" customFormat="1" ht="29.28" customHeight="1">
      <c r="B76" s="207"/>
      <c r="C76" s="208" t="s">
        <v>146</v>
      </c>
      <c r="D76" s="209" t="s">
        <v>57</v>
      </c>
      <c r="E76" s="209" t="s">
        <v>53</v>
      </c>
      <c r="F76" s="209" t="s">
        <v>147</v>
      </c>
      <c r="G76" s="209" t="s">
        <v>148</v>
      </c>
      <c r="H76" s="209" t="s">
        <v>149</v>
      </c>
      <c r="I76" s="210" t="s">
        <v>150</v>
      </c>
      <c r="J76" s="209" t="s">
        <v>124</v>
      </c>
      <c r="K76" s="211" t="s">
        <v>151</v>
      </c>
      <c r="L76" s="212"/>
      <c r="M76" s="102" t="s">
        <v>152</v>
      </c>
      <c r="N76" s="103" t="s">
        <v>42</v>
      </c>
      <c r="O76" s="103" t="s">
        <v>153</v>
      </c>
      <c r="P76" s="103" t="s">
        <v>154</v>
      </c>
      <c r="Q76" s="103" t="s">
        <v>155</v>
      </c>
      <c r="R76" s="103" t="s">
        <v>156</v>
      </c>
      <c r="S76" s="103" t="s">
        <v>157</v>
      </c>
      <c r="T76" s="104" t="s">
        <v>158</v>
      </c>
    </row>
    <row r="77" s="1" customFormat="1" ht="29.28" customHeight="1">
      <c r="B77" s="46"/>
      <c r="C77" s="108" t="s">
        <v>125</v>
      </c>
      <c r="D77" s="74"/>
      <c r="E77" s="74"/>
      <c r="F77" s="74"/>
      <c r="G77" s="74"/>
      <c r="H77" s="74"/>
      <c r="I77" s="203"/>
      <c r="J77" s="213">
        <f>BK77</f>
        <v>0</v>
      </c>
      <c r="K77" s="74"/>
      <c r="L77" s="72"/>
      <c r="M77" s="105"/>
      <c r="N77" s="106"/>
      <c r="O77" s="106"/>
      <c r="P77" s="214">
        <f>P78</f>
        <v>0</v>
      </c>
      <c r="Q77" s="106"/>
      <c r="R77" s="214">
        <f>R78</f>
        <v>0</v>
      </c>
      <c r="S77" s="106"/>
      <c r="T77" s="215">
        <f>T78</f>
        <v>0</v>
      </c>
      <c r="AT77" s="24" t="s">
        <v>71</v>
      </c>
      <c r="AU77" s="24" t="s">
        <v>126</v>
      </c>
      <c r="BK77" s="216">
        <f>BK78</f>
        <v>0</v>
      </c>
    </row>
    <row r="78" s="11" customFormat="1" ht="37.44" customHeight="1">
      <c r="B78" s="217"/>
      <c r="C78" s="218"/>
      <c r="D78" s="219" t="s">
        <v>71</v>
      </c>
      <c r="E78" s="220" t="s">
        <v>1939</v>
      </c>
      <c r="F78" s="220" t="s">
        <v>1232</v>
      </c>
      <c r="G78" s="218"/>
      <c r="H78" s="218"/>
      <c r="I78" s="221"/>
      <c r="J78" s="222">
        <f>BK78</f>
        <v>0</v>
      </c>
      <c r="K78" s="218"/>
      <c r="L78" s="223"/>
      <c r="M78" s="224"/>
      <c r="N78" s="225"/>
      <c r="O78" s="225"/>
      <c r="P78" s="226">
        <f>SUM(P79:P82)</f>
        <v>0</v>
      </c>
      <c r="Q78" s="225"/>
      <c r="R78" s="226">
        <f>SUM(R79:R82)</f>
        <v>0</v>
      </c>
      <c r="S78" s="225"/>
      <c r="T78" s="227">
        <f>SUM(T79:T82)</f>
        <v>0</v>
      </c>
      <c r="AR78" s="228" t="s">
        <v>80</v>
      </c>
      <c r="AT78" s="229" t="s">
        <v>71</v>
      </c>
      <c r="AU78" s="229" t="s">
        <v>72</v>
      </c>
      <c r="AY78" s="228" t="s">
        <v>161</v>
      </c>
      <c r="BK78" s="230">
        <f>SUM(BK79:BK82)</f>
        <v>0</v>
      </c>
    </row>
    <row r="79" s="1" customFormat="1" ht="16.5" customHeight="1">
      <c r="B79" s="46"/>
      <c r="C79" s="233" t="s">
        <v>80</v>
      </c>
      <c r="D79" s="233" t="s">
        <v>164</v>
      </c>
      <c r="E79" s="234" t="s">
        <v>1940</v>
      </c>
      <c r="F79" s="235" t="s">
        <v>1941</v>
      </c>
      <c r="G79" s="236" t="s">
        <v>343</v>
      </c>
      <c r="H79" s="237">
        <v>1</v>
      </c>
      <c r="I79" s="238"/>
      <c r="J79" s="239">
        <f>ROUND(I79*H79,2)</f>
        <v>0</v>
      </c>
      <c r="K79" s="235" t="s">
        <v>199</v>
      </c>
      <c r="L79" s="72"/>
      <c r="M79" s="240" t="s">
        <v>21</v>
      </c>
      <c r="N79" s="241" t="s">
        <v>43</v>
      </c>
      <c r="O79" s="47"/>
      <c r="P79" s="242">
        <f>O79*H79</f>
        <v>0</v>
      </c>
      <c r="Q79" s="242">
        <v>0</v>
      </c>
      <c r="R79" s="242">
        <f>Q79*H79</f>
        <v>0</v>
      </c>
      <c r="S79" s="242">
        <v>0</v>
      </c>
      <c r="T79" s="243">
        <f>S79*H79</f>
        <v>0</v>
      </c>
      <c r="AR79" s="24" t="s">
        <v>169</v>
      </c>
      <c r="AT79" s="24" t="s">
        <v>164</v>
      </c>
      <c r="AU79" s="24" t="s">
        <v>80</v>
      </c>
      <c r="AY79" s="24" t="s">
        <v>161</v>
      </c>
      <c r="BE79" s="244">
        <f>IF(N79="základní",J79,0)</f>
        <v>0</v>
      </c>
      <c r="BF79" s="244">
        <f>IF(N79="snížená",J79,0)</f>
        <v>0</v>
      </c>
      <c r="BG79" s="244">
        <f>IF(N79="zákl. přenesená",J79,0)</f>
        <v>0</v>
      </c>
      <c r="BH79" s="244">
        <f>IF(N79="sníž. přenesená",J79,0)</f>
        <v>0</v>
      </c>
      <c r="BI79" s="244">
        <f>IF(N79="nulová",J79,0)</f>
        <v>0</v>
      </c>
      <c r="BJ79" s="24" t="s">
        <v>80</v>
      </c>
      <c r="BK79" s="244">
        <f>ROUND(I79*H79,2)</f>
        <v>0</v>
      </c>
      <c r="BL79" s="24" t="s">
        <v>169</v>
      </c>
      <c r="BM79" s="24" t="s">
        <v>1942</v>
      </c>
    </row>
    <row r="80" s="1" customFormat="1" ht="16.5" customHeight="1">
      <c r="B80" s="46"/>
      <c r="C80" s="233" t="s">
        <v>82</v>
      </c>
      <c r="D80" s="233" t="s">
        <v>164</v>
      </c>
      <c r="E80" s="234" t="s">
        <v>1943</v>
      </c>
      <c r="F80" s="235" t="s">
        <v>1944</v>
      </c>
      <c r="G80" s="236" t="s">
        <v>343</v>
      </c>
      <c r="H80" s="237">
        <v>1</v>
      </c>
      <c r="I80" s="238"/>
      <c r="J80" s="239">
        <f>ROUND(I80*H80,2)</f>
        <v>0</v>
      </c>
      <c r="K80" s="235" t="s">
        <v>199</v>
      </c>
      <c r="L80" s="72"/>
      <c r="M80" s="240" t="s">
        <v>21</v>
      </c>
      <c r="N80" s="241" t="s">
        <v>43</v>
      </c>
      <c r="O80" s="47"/>
      <c r="P80" s="242">
        <f>O80*H80</f>
        <v>0</v>
      </c>
      <c r="Q80" s="242">
        <v>0</v>
      </c>
      <c r="R80" s="242">
        <f>Q80*H80</f>
        <v>0</v>
      </c>
      <c r="S80" s="242">
        <v>0</v>
      </c>
      <c r="T80" s="243">
        <f>S80*H80</f>
        <v>0</v>
      </c>
      <c r="AR80" s="24" t="s">
        <v>169</v>
      </c>
      <c r="AT80" s="24" t="s">
        <v>164</v>
      </c>
      <c r="AU80" s="24" t="s">
        <v>80</v>
      </c>
      <c r="AY80" s="24" t="s">
        <v>161</v>
      </c>
      <c r="BE80" s="244">
        <f>IF(N80="základní",J80,0)</f>
        <v>0</v>
      </c>
      <c r="BF80" s="244">
        <f>IF(N80="snížená",J80,0)</f>
        <v>0</v>
      </c>
      <c r="BG80" s="244">
        <f>IF(N80="zákl. přenesená",J80,0)</f>
        <v>0</v>
      </c>
      <c r="BH80" s="244">
        <f>IF(N80="sníž. přenesená",J80,0)</f>
        <v>0</v>
      </c>
      <c r="BI80" s="244">
        <f>IF(N80="nulová",J80,0)</f>
        <v>0</v>
      </c>
      <c r="BJ80" s="24" t="s">
        <v>80</v>
      </c>
      <c r="BK80" s="244">
        <f>ROUND(I80*H80,2)</f>
        <v>0</v>
      </c>
      <c r="BL80" s="24" t="s">
        <v>169</v>
      </c>
      <c r="BM80" s="24" t="s">
        <v>1945</v>
      </c>
    </row>
    <row r="81" s="1" customFormat="1" ht="25.5" customHeight="1">
      <c r="B81" s="46"/>
      <c r="C81" s="233" t="s">
        <v>162</v>
      </c>
      <c r="D81" s="233" t="s">
        <v>164</v>
      </c>
      <c r="E81" s="234" t="s">
        <v>1946</v>
      </c>
      <c r="F81" s="235" t="s">
        <v>1947</v>
      </c>
      <c r="G81" s="236" t="s">
        <v>343</v>
      </c>
      <c r="H81" s="237">
        <v>1</v>
      </c>
      <c r="I81" s="238"/>
      <c r="J81" s="239">
        <f>ROUND(I81*H81,2)</f>
        <v>0</v>
      </c>
      <c r="K81" s="235" t="s">
        <v>199</v>
      </c>
      <c r="L81" s="72"/>
      <c r="M81" s="240" t="s">
        <v>21</v>
      </c>
      <c r="N81" s="241" t="s">
        <v>43</v>
      </c>
      <c r="O81" s="47"/>
      <c r="P81" s="242">
        <f>O81*H81</f>
        <v>0</v>
      </c>
      <c r="Q81" s="242">
        <v>0</v>
      </c>
      <c r="R81" s="242">
        <f>Q81*H81</f>
        <v>0</v>
      </c>
      <c r="S81" s="242">
        <v>0</v>
      </c>
      <c r="T81" s="243">
        <f>S81*H81</f>
        <v>0</v>
      </c>
      <c r="AR81" s="24" t="s">
        <v>169</v>
      </c>
      <c r="AT81" s="24" t="s">
        <v>164</v>
      </c>
      <c r="AU81" s="24" t="s">
        <v>80</v>
      </c>
      <c r="AY81" s="24" t="s">
        <v>161</v>
      </c>
      <c r="BE81" s="244">
        <f>IF(N81="základní",J81,0)</f>
        <v>0</v>
      </c>
      <c r="BF81" s="244">
        <f>IF(N81="snížená",J81,0)</f>
        <v>0</v>
      </c>
      <c r="BG81" s="244">
        <f>IF(N81="zákl. přenesená",J81,0)</f>
        <v>0</v>
      </c>
      <c r="BH81" s="244">
        <f>IF(N81="sníž. přenesená",J81,0)</f>
        <v>0</v>
      </c>
      <c r="BI81" s="244">
        <f>IF(N81="nulová",J81,0)</f>
        <v>0</v>
      </c>
      <c r="BJ81" s="24" t="s">
        <v>80</v>
      </c>
      <c r="BK81" s="244">
        <f>ROUND(I81*H81,2)</f>
        <v>0</v>
      </c>
      <c r="BL81" s="24" t="s">
        <v>169</v>
      </c>
      <c r="BM81" s="24" t="s">
        <v>1948</v>
      </c>
    </row>
    <row r="82" s="1" customFormat="1" ht="16.5" customHeight="1">
      <c r="B82" s="46"/>
      <c r="C82" s="233" t="s">
        <v>169</v>
      </c>
      <c r="D82" s="233" t="s">
        <v>164</v>
      </c>
      <c r="E82" s="234" t="s">
        <v>1949</v>
      </c>
      <c r="F82" s="235" t="s">
        <v>1950</v>
      </c>
      <c r="G82" s="236" t="s">
        <v>343</v>
      </c>
      <c r="H82" s="237">
        <v>1</v>
      </c>
      <c r="I82" s="238"/>
      <c r="J82" s="239">
        <f>ROUND(I82*H82,2)</f>
        <v>0</v>
      </c>
      <c r="K82" s="235" t="s">
        <v>199</v>
      </c>
      <c r="L82" s="72"/>
      <c r="M82" s="240" t="s">
        <v>21</v>
      </c>
      <c r="N82" s="291" t="s">
        <v>43</v>
      </c>
      <c r="O82" s="292"/>
      <c r="P82" s="293">
        <f>O82*H82</f>
        <v>0</v>
      </c>
      <c r="Q82" s="293">
        <v>0</v>
      </c>
      <c r="R82" s="293">
        <f>Q82*H82</f>
        <v>0</v>
      </c>
      <c r="S82" s="293">
        <v>0</v>
      </c>
      <c r="T82" s="294">
        <f>S82*H82</f>
        <v>0</v>
      </c>
      <c r="AR82" s="24" t="s">
        <v>169</v>
      </c>
      <c r="AT82" s="24" t="s">
        <v>164</v>
      </c>
      <c r="AU82" s="24" t="s">
        <v>80</v>
      </c>
      <c r="AY82" s="24" t="s">
        <v>161</v>
      </c>
      <c r="BE82" s="244">
        <f>IF(N82="základní",J82,0)</f>
        <v>0</v>
      </c>
      <c r="BF82" s="244">
        <f>IF(N82="snížená",J82,0)</f>
        <v>0</v>
      </c>
      <c r="BG82" s="244">
        <f>IF(N82="zákl. přenesená",J82,0)</f>
        <v>0</v>
      </c>
      <c r="BH82" s="244">
        <f>IF(N82="sníž. přenesená",J82,0)</f>
        <v>0</v>
      </c>
      <c r="BI82" s="244">
        <f>IF(N82="nulová",J82,0)</f>
        <v>0</v>
      </c>
      <c r="BJ82" s="24" t="s">
        <v>80</v>
      </c>
      <c r="BK82" s="244">
        <f>ROUND(I82*H82,2)</f>
        <v>0</v>
      </c>
      <c r="BL82" s="24" t="s">
        <v>169</v>
      </c>
      <c r="BM82" s="24" t="s">
        <v>1951</v>
      </c>
    </row>
    <row r="83" s="1" customFormat="1" ht="6.96" customHeight="1">
      <c r="B83" s="67"/>
      <c r="C83" s="68"/>
      <c r="D83" s="68"/>
      <c r="E83" s="68"/>
      <c r="F83" s="68"/>
      <c r="G83" s="68"/>
      <c r="H83" s="68"/>
      <c r="I83" s="178"/>
      <c r="J83" s="68"/>
      <c r="K83" s="68"/>
      <c r="L83" s="72"/>
    </row>
  </sheetData>
  <sheetProtection sheet="1" autoFilter="0" formatColumns="0" formatRows="0" objects="1" scenarios="1" spinCount="100000" saltValue="92ansg4NdZtIXZQftGZD6vy323PEMz67shjPWPbTv3sM48HF5s6IYB2kaIhm0bX6L2q7xtAyHtGCfkU/4lmhFA==" hashValue="a2ljvdmInUaBCUv7AKMtjjltzr7Q3Th9dJaM6Wl50gCU3vywlOkl9R5NqYtj5+cT+7LkR6cigxSg24HCAQddGg==" algorithmName="SHA-512" password="CC35"/>
  <autoFilter ref="C76:K82"/>
  <mergeCells count="10">
    <mergeCell ref="E7:H7"/>
    <mergeCell ref="E9:H9"/>
    <mergeCell ref="E24:H24"/>
    <mergeCell ref="E45:H45"/>
    <mergeCell ref="E47:H47"/>
    <mergeCell ref="J51:J52"/>
    <mergeCell ref="E67:H67"/>
    <mergeCell ref="E69:H69"/>
    <mergeCell ref="G1:H1"/>
    <mergeCell ref="L2:V2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97" customWidth="1"/>
    <col min="2" max="2" width="1.664063" style="297" customWidth="1"/>
    <col min="3" max="4" width="5" style="297" customWidth="1"/>
    <col min="5" max="5" width="11.67" style="297" customWidth="1"/>
    <col min="6" max="6" width="9.17" style="297" customWidth="1"/>
    <col min="7" max="7" width="5" style="297" customWidth="1"/>
    <col min="8" max="8" width="77.83" style="297" customWidth="1"/>
    <col min="9" max="10" width="20" style="297" customWidth="1"/>
    <col min="11" max="11" width="1.664063" style="297" customWidth="1"/>
  </cols>
  <sheetData>
    <row r="1" ht="37.5" customHeight="1"/>
    <row r="2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5" customFormat="1" ht="45" customHeight="1">
      <c r="B3" s="301"/>
      <c r="C3" s="302" t="s">
        <v>1952</v>
      </c>
      <c r="D3" s="302"/>
      <c r="E3" s="302"/>
      <c r="F3" s="302"/>
      <c r="G3" s="302"/>
      <c r="H3" s="302"/>
      <c r="I3" s="302"/>
      <c r="J3" s="302"/>
      <c r="K3" s="303"/>
    </row>
    <row r="4" ht="25.5" customHeight="1">
      <c r="B4" s="304"/>
      <c r="C4" s="305" t="s">
        <v>1953</v>
      </c>
      <c r="D4" s="305"/>
      <c r="E4" s="305"/>
      <c r="F4" s="305"/>
      <c r="G4" s="305"/>
      <c r="H4" s="305"/>
      <c r="I4" s="305"/>
      <c r="J4" s="305"/>
      <c r="K4" s="306"/>
    </row>
    <row r="5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ht="15" customHeight="1">
      <c r="B6" s="304"/>
      <c r="C6" s="308" t="s">
        <v>1954</v>
      </c>
      <c r="D6" s="308"/>
      <c r="E6" s="308"/>
      <c r="F6" s="308"/>
      <c r="G6" s="308"/>
      <c r="H6" s="308"/>
      <c r="I6" s="308"/>
      <c r="J6" s="308"/>
      <c r="K6" s="306"/>
    </row>
    <row r="7" ht="15" customHeight="1">
      <c r="B7" s="309"/>
      <c r="C7" s="308" t="s">
        <v>1955</v>
      </c>
      <c r="D7" s="308"/>
      <c r="E7" s="308"/>
      <c r="F7" s="308"/>
      <c r="G7" s="308"/>
      <c r="H7" s="308"/>
      <c r="I7" s="308"/>
      <c r="J7" s="308"/>
      <c r="K7" s="306"/>
    </row>
    <row r="8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ht="15" customHeight="1">
      <c r="B9" s="309"/>
      <c r="C9" s="308" t="s">
        <v>1956</v>
      </c>
      <c r="D9" s="308"/>
      <c r="E9" s="308"/>
      <c r="F9" s="308"/>
      <c r="G9" s="308"/>
      <c r="H9" s="308"/>
      <c r="I9" s="308"/>
      <c r="J9" s="308"/>
      <c r="K9" s="306"/>
    </row>
    <row r="10" ht="15" customHeight="1">
      <c r="B10" s="309"/>
      <c r="C10" s="308"/>
      <c r="D10" s="308" t="s">
        <v>1957</v>
      </c>
      <c r="E10" s="308"/>
      <c r="F10" s="308"/>
      <c r="G10" s="308"/>
      <c r="H10" s="308"/>
      <c r="I10" s="308"/>
      <c r="J10" s="308"/>
      <c r="K10" s="306"/>
    </row>
    <row r="11" ht="15" customHeight="1">
      <c r="B11" s="309"/>
      <c r="C11" s="310"/>
      <c r="D11" s="308" t="s">
        <v>1958</v>
      </c>
      <c r="E11" s="308"/>
      <c r="F11" s="308"/>
      <c r="G11" s="308"/>
      <c r="H11" s="308"/>
      <c r="I11" s="308"/>
      <c r="J11" s="308"/>
      <c r="K11" s="306"/>
    </row>
    <row r="12" ht="12.75" customHeight="1">
      <c r="B12" s="309"/>
      <c r="C12" s="310"/>
      <c r="D12" s="310"/>
      <c r="E12" s="310"/>
      <c r="F12" s="310"/>
      <c r="G12" s="310"/>
      <c r="H12" s="310"/>
      <c r="I12" s="310"/>
      <c r="J12" s="310"/>
      <c r="K12" s="306"/>
    </row>
    <row r="13" ht="15" customHeight="1">
      <c r="B13" s="309"/>
      <c r="C13" s="310"/>
      <c r="D13" s="308" t="s">
        <v>1959</v>
      </c>
      <c r="E13" s="308"/>
      <c r="F13" s="308"/>
      <c r="G13" s="308"/>
      <c r="H13" s="308"/>
      <c r="I13" s="308"/>
      <c r="J13" s="308"/>
      <c r="K13" s="306"/>
    </row>
    <row r="14" ht="15" customHeight="1">
      <c r="B14" s="309"/>
      <c r="C14" s="310"/>
      <c r="D14" s="308" t="s">
        <v>1960</v>
      </c>
      <c r="E14" s="308"/>
      <c r="F14" s="308"/>
      <c r="G14" s="308"/>
      <c r="H14" s="308"/>
      <c r="I14" s="308"/>
      <c r="J14" s="308"/>
      <c r="K14" s="306"/>
    </row>
    <row r="15" ht="15" customHeight="1">
      <c r="B15" s="309"/>
      <c r="C15" s="310"/>
      <c r="D15" s="308" t="s">
        <v>1961</v>
      </c>
      <c r="E15" s="308"/>
      <c r="F15" s="308"/>
      <c r="G15" s="308"/>
      <c r="H15" s="308"/>
      <c r="I15" s="308"/>
      <c r="J15" s="308"/>
      <c r="K15" s="306"/>
    </row>
    <row r="16" ht="15" customHeight="1">
      <c r="B16" s="309"/>
      <c r="C16" s="310"/>
      <c r="D16" s="310"/>
      <c r="E16" s="311" t="s">
        <v>79</v>
      </c>
      <c r="F16" s="308" t="s">
        <v>1962</v>
      </c>
      <c r="G16" s="308"/>
      <c r="H16" s="308"/>
      <c r="I16" s="308"/>
      <c r="J16" s="308"/>
      <c r="K16" s="306"/>
    </row>
    <row r="17" ht="15" customHeight="1">
      <c r="B17" s="309"/>
      <c r="C17" s="310"/>
      <c r="D17" s="310"/>
      <c r="E17" s="311" t="s">
        <v>1963</v>
      </c>
      <c r="F17" s="308" t="s">
        <v>1964</v>
      </c>
      <c r="G17" s="308"/>
      <c r="H17" s="308"/>
      <c r="I17" s="308"/>
      <c r="J17" s="308"/>
      <c r="K17" s="306"/>
    </row>
    <row r="18" ht="15" customHeight="1">
      <c r="B18" s="309"/>
      <c r="C18" s="310"/>
      <c r="D18" s="310"/>
      <c r="E18" s="311" t="s">
        <v>1965</v>
      </c>
      <c r="F18" s="308" t="s">
        <v>1966</v>
      </c>
      <c r="G18" s="308"/>
      <c r="H18" s="308"/>
      <c r="I18" s="308"/>
      <c r="J18" s="308"/>
      <c r="K18" s="306"/>
    </row>
    <row r="19" ht="15" customHeight="1">
      <c r="B19" s="309"/>
      <c r="C19" s="310"/>
      <c r="D19" s="310"/>
      <c r="E19" s="311" t="s">
        <v>1967</v>
      </c>
      <c r="F19" s="308" t="s">
        <v>1968</v>
      </c>
      <c r="G19" s="308"/>
      <c r="H19" s="308"/>
      <c r="I19" s="308"/>
      <c r="J19" s="308"/>
      <c r="K19" s="306"/>
    </row>
    <row r="20" ht="15" customHeight="1">
      <c r="B20" s="309"/>
      <c r="C20" s="310"/>
      <c r="D20" s="310"/>
      <c r="E20" s="311" t="s">
        <v>1939</v>
      </c>
      <c r="F20" s="308" t="s">
        <v>1232</v>
      </c>
      <c r="G20" s="308"/>
      <c r="H20" s="308"/>
      <c r="I20" s="308"/>
      <c r="J20" s="308"/>
      <c r="K20" s="306"/>
    </row>
    <row r="21" ht="15" customHeight="1">
      <c r="B21" s="309"/>
      <c r="C21" s="310"/>
      <c r="D21" s="310"/>
      <c r="E21" s="311" t="s">
        <v>97</v>
      </c>
      <c r="F21" s="308" t="s">
        <v>1969</v>
      </c>
      <c r="G21" s="308"/>
      <c r="H21" s="308"/>
      <c r="I21" s="308"/>
      <c r="J21" s="308"/>
      <c r="K21" s="306"/>
    </row>
    <row r="22" ht="12.75" customHeight="1">
      <c r="B22" s="309"/>
      <c r="C22" s="310"/>
      <c r="D22" s="310"/>
      <c r="E22" s="310"/>
      <c r="F22" s="310"/>
      <c r="G22" s="310"/>
      <c r="H22" s="310"/>
      <c r="I22" s="310"/>
      <c r="J22" s="310"/>
      <c r="K22" s="306"/>
    </row>
    <row r="23" ht="15" customHeight="1">
      <c r="B23" s="309"/>
      <c r="C23" s="308" t="s">
        <v>1970</v>
      </c>
      <c r="D23" s="308"/>
      <c r="E23" s="308"/>
      <c r="F23" s="308"/>
      <c r="G23" s="308"/>
      <c r="H23" s="308"/>
      <c r="I23" s="308"/>
      <c r="J23" s="308"/>
      <c r="K23" s="306"/>
    </row>
    <row r="24" ht="15" customHeight="1">
      <c r="B24" s="309"/>
      <c r="C24" s="308" t="s">
        <v>1971</v>
      </c>
      <c r="D24" s="308"/>
      <c r="E24" s="308"/>
      <c r="F24" s="308"/>
      <c r="G24" s="308"/>
      <c r="H24" s="308"/>
      <c r="I24" s="308"/>
      <c r="J24" s="308"/>
      <c r="K24" s="306"/>
    </row>
    <row r="25" ht="15" customHeight="1">
      <c r="B25" s="309"/>
      <c r="C25" s="308"/>
      <c r="D25" s="308" t="s">
        <v>1972</v>
      </c>
      <c r="E25" s="308"/>
      <c r="F25" s="308"/>
      <c r="G25" s="308"/>
      <c r="H25" s="308"/>
      <c r="I25" s="308"/>
      <c r="J25" s="308"/>
      <c r="K25" s="306"/>
    </row>
    <row r="26" ht="15" customHeight="1">
      <c r="B26" s="309"/>
      <c r="C26" s="310"/>
      <c r="D26" s="308" t="s">
        <v>1973</v>
      </c>
      <c r="E26" s="308"/>
      <c r="F26" s="308"/>
      <c r="G26" s="308"/>
      <c r="H26" s="308"/>
      <c r="I26" s="308"/>
      <c r="J26" s="308"/>
      <c r="K26" s="306"/>
    </row>
    <row r="27" ht="12.75" customHeight="1">
      <c r="B27" s="309"/>
      <c r="C27" s="310"/>
      <c r="D27" s="310"/>
      <c r="E27" s="310"/>
      <c r="F27" s="310"/>
      <c r="G27" s="310"/>
      <c r="H27" s="310"/>
      <c r="I27" s="310"/>
      <c r="J27" s="310"/>
      <c r="K27" s="306"/>
    </row>
    <row r="28" ht="15" customHeight="1">
      <c r="B28" s="309"/>
      <c r="C28" s="310"/>
      <c r="D28" s="308" t="s">
        <v>1974</v>
      </c>
      <c r="E28" s="308"/>
      <c r="F28" s="308"/>
      <c r="G28" s="308"/>
      <c r="H28" s="308"/>
      <c r="I28" s="308"/>
      <c r="J28" s="308"/>
      <c r="K28" s="306"/>
    </row>
    <row r="29" ht="15" customHeight="1">
      <c r="B29" s="309"/>
      <c r="C29" s="310"/>
      <c r="D29" s="308" t="s">
        <v>1975</v>
      </c>
      <c r="E29" s="308"/>
      <c r="F29" s="308"/>
      <c r="G29" s="308"/>
      <c r="H29" s="308"/>
      <c r="I29" s="308"/>
      <c r="J29" s="308"/>
      <c r="K29" s="306"/>
    </row>
    <row r="30" ht="12.75" customHeight="1">
      <c r="B30" s="309"/>
      <c r="C30" s="310"/>
      <c r="D30" s="310"/>
      <c r="E30" s="310"/>
      <c r="F30" s="310"/>
      <c r="G30" s="310"/>
      <c r="H30" s="310"/>
      <c r="I30" s="310"/>
      <c r="J30" s="310"/>
      <c r="K30" s="306"/>
    </row>
    <row r="31" ht="15" customHeight="1">
      <c r="B31" s="309"/>
      <c r="C31" s="310"/>
      <c r="D31" s="308" t="s">
        <v>1976</v>
      </c>
      <c r="E31" s="308"/>
      <c r="F31" s="308"/>
      <c r="G31" s="308"/>
      <c r="H31" s="308"/>
      <c r="I31" s="308"/>
      <c r="J31" s="308"/>
      <c r="K31" s="306"/>
    </row>
    <row r="32" ht="15" customHeight="1">
      <c r="B32" s="309"/>
      <c r="C32" s="310"/>
      <c r="D32" s="308" t="s">
        <v>1977</v>
      </c>
      <c r="E32" s="308"/>
      <c r="F32" s="308"/>
      <c r="G32" s="308"/>
      <c r="H32" s="308"/>
      <c r="I32" s="308"/>
      <c r="J32" s="308"/>
      <c r="K32" s="306"/>
    </row>
    <row r="33" ht="15" customHeight="1">
      <c r="B33" s="309"/>
      <c r="C33" s="310"/>
      <c r="D33" s="308" t="s">
        <v>1978</v>
      </c>
      <c r="E33" s="308"/>
      <c r="F33" s="308"/>
      <c r="G33" s="308"/>
      <c r="H33" s="308"/>
      <c r="I33" s="308"/>
      <c r="J33" s="308"/>
      <c r="K33" s="306"/>
    </row>
    <row r="34" ht="15" customHeight="1">
      <c r="B34" s="309"/>
      <c r="C34" s="310"/>
      <c r="D34" s="308"/>
      <c r="E34" s="312" t="s">
        <v>146</v>
      </c>
      <c r="F34" s="308"/>
      <c r="G34" s="308" t="s">
        <v>1979</v>
      </c>
      <c r="H34" s="308"/>
      <c r="I34" s="308"/>
      <c r="J34" s="308"/>
      <c r="K34" s="306"/>
    </row>
    <row r="35" ht="30.75" customHeight="1">
      <c r="B35" s="309"/>
      <c r="C35" s="310"/>
      <c r="D35" s="308"/>
      <c r="E35" s="312" t="s">
        <v>1980</v>
      </c>
      <c r="F35" s="308"/>
      <c r="G35" s="308" t="s">
        <v>1981</v>
      </c>
      <c r="H35" s="308"/>
      <c r="I35" s="308"/>
      <c r="J35" s="308"/>
      <c r="K35" s="306"/>
    </row>
    <row r="36" ht="15" customHeight="1">
      <c r="B36" s="309"/>
      <c r="C36" s="310"/>
      <c r="D36" s="308"/>
      <c r="E36" s="312" t="s">
        <v>53</v>
      </c>
      <c r="F36" s="308"/>
      <c r="G36" s="308" t="s">
        <v>1982</v>
      </c>
      <c r="H36" s="308"/>
      <c r="I36" s="308"/>
      <c r="J36" s="308"/>
      <c r="K36" s="306"/>
    </row>
    <row r="37" ht="15" customHeight="1">
      <c r="B37" s="309"/>
      <c r="C37" s="310"/>
      <c r="D37" s="308"/>
      <c r="E37" s="312" t="s">
        <v>147</v>
      </c>
      <c r="F37" s="308"/>
      <c r="G37" s="308" t="s">
        <v>1983</v>
      </c>
      <c r="H37" s="308"/>
      <c r="I37" s="308"/>
      <c r="J37" s="308"/>
      <c r="K37" s="306"/>
    </row>
    <row r="38" ht="15" customHeight="1">
      <c r="B38" s="309"/>
      <c r="C38" s="310"/>
      <c r="D38" s="308"/>
      <c r="E38" s="312" t="s">
        <v>148</v>
      </c>
      <c r="F38" s="308"/>
      <c r="G38" s="308" t="s">
        <v>1984</v>
      </c>
      <c r="H38" s="308"/>
      <c r="I38" s="308"/>
      <c r="J38" s="308"/>
      <c r="K38" s="306"/>
    </row>
    <row r="39" ht="15" customHeight="1">
      <c r="B39" s="309"/>
      <c r="C39" s="310"/>
      <c r="D39" s="308"/>
      <c r="E39" s="312" t="s">
        <v>149</v>
      </c>
      <c r="F39" s="308"/>
      <c r="G39" s="308" t="s">
        <v>1985</v>
      </c>
      <c r="H39" s="308"/>
      <c r="I39" s="308"/>
      <c r="J39" s="308"/>
      <c r="K39" s="306"/>
    </row>
    <row r="40" ht="15" customHeight="1">
      <c r="B40" s="309"/>
      <c r="C40" s="310"/>
      <c r="D40" s="308"/>
      <c r="E40" s="312" t="s">
        <v>1986</v>
      </c>
      <c r="F40" s="308"/>
      <c r="G40" s="308" t="s">
        <v>1987</v>
      </c>
      <c r="H40" s="308"/>
      <c r="I40" s="308"/>
      <c r="J40" s="308"/>
      <c r="K40" s="306"/>
    </row>
    <row r="41" ht="15" customHeight="1">
      <c r="B41" s="309"/>
      <c r="C41" s="310"/>
      <c r="D41" s="308"/>
      <c r="E41" s="312"/>
      <c r="F41" s="308"/>
      <c r="G41" s="308" t="s">
        <v>1988</v>
      </c>
      <c r="H41" s="308"/>
      <c r="I41" s="308"/>
      <c r="J41" s="308"/>
      <c r="K41" s="306"/>
    </row>
    <row r="42" ht="15" customHeight="1">
      <c r="B42" s="309"/>
      <c r="C42" s="310"/>
      <c r="D42" s="308"/>
      <c r="E42" s="312" t="s">
        <v>1989</v>
      </c>
      <c r="F42" s="308"/>
      <c r="G42" s="308" t="s">
        <v>1990</v>
      </c>
      <c r="H42" s="308"/>
      <c r="I42" s="308"/>
      <c r="J42" s="308"/>
      <c r="K42" s="306"/>
    </row>
    <row r="43" ht="15" customHeight="1">
      <c r="B43" s="309"/>
      <c r="C43" s="310"/>
      <c r="D43" s="308"/>
      <c r="E43" s="312" t="s">
        <v>151</v>
      </c>
      <c r="F43" s="308"/>
      <c r="G43" s="308" t="s">
        <v>1991</v>
      </c>
      <c r="H43" s="308"/>
      <c r="I43" s="308"/>
      <c r="J43" s="308"/>
      <c r="K43" s="306"/>
    </row>
    <row r="44" ht="12.75" customHeight="1">
      <c r="B44" s="309"/>
      <c r="C44" s="310"/>
      <c r="D44" s="308"/>
      <c r="E44" s="308"/>
      <c r="F44" s="308"/>
      <c r="G44" s="308"/>
      <c r="H44" s="308"/>
      <c r="I44" s="308"/>
      <c r="J44" s="308"/>
      <c r="K44" s="306"/>
    </row>
    <row r="45" ht="15" customHeight="1">
      <c r="B45" s="309"/>
      <c r="C45" s="310"/>
      <c r="D45" s="308" t="s">
        <v>1992</v>
      </c>
      <c r="E45" s="308"/>
      <c r="F45" s="308"/>
      <c r="G45" s="308"/>
      <c r="H45" s="308"/>
      <c r="I45" s="308"/>
      <c r="J45" s="308"/>
      <c r="K45" s="306"/>
    </row>
    <row r="46" ht="15" customHeight="1">
      <c r="B46" s="309"/>
      <c r="C46" s="310"/>
      <c r="D46" s="310"/>
      <c r="E46" s="308" t="s">
        <v>1993</v>
      </c>
      <c r="F46" s="308"/>
      <c r="G46" s="308"/>
      <c r="H46" s="308"/>
      <c r="I46" s="308"/>
      <c r="J46" s="308"/>
      <c r="K46" s="306"/>
    </row>
    <row r="47" ht="15" customHeight="1">
      <c r="B47" s="309"/>
      <c r="C47" s="310"/>
      <c r="D47" s="310"/>
      <c r="E47" s="308" t="s">
        <v>1994</v>
      </c>
      <c r="F47" s="308"/>
      <c r="G47" s="308"/>
      <c r="H47" s="308"/>
      <c r="I47" s="308"/>
      <c r="J47" s="308"/>
      <c r="K47" s="306"/>
    </row>
    <row r="48" ht="15" customHeight="1">
      <c r="B48" s="309"/>
      <c r="C48" s="310"/>
      <c r="D48" s="310"/>
      <c r="E48" s="308" t="s">
        <v>1995</v>
      </c>
      <c r="F48" s="308"/>
      <c r="G48" s="308"/>
      <c r="H48" s="308"/>
      <c r="I48" s="308"/>
      <c r="J48" s="308"/>
      <c r="K48" s="306"/>
    </row>
    <row r="49" ht="15" customHeight="1">
      <c r="B49" s="309"/>
      <c r="C49" s="310"/>
      <c r="D49" s="308" t="s">
        <v>1996</v>
      </c>
      <c r="E49" s="308"/>
      <c r="F49" s="308"/>
      <c r="G49" s="308"/>
      <c r="H49" s="308"/>
      <c r="I49" s="308"/>
      <c r="J49" s="308"/>
      <c r="K49" s="306"/>
    </row>
    <row r="50" ht="25.5" customHeight="1">
      <c r="B50" s="304"/>
      <c r="C50" s="305" t="s">
        <v>1997</v>
      </c>
      <c r="D50" s="305"/>
      <c r="E50" s="305"/>
      <c r="F50" s="305"/>
      <c r="G50" s="305"/>
      <c r="H50" s="305"/>
      <c r="I50" s="305"/>
      <c r="J50" s="305"/>
      <c r="K50" s="306"/>
    </row>
    <row r="51" ht="5.25" customHeight="1">
      <c r="B51" s="304"/>
      <c r="C51" s="307"/>
      <c r="D51" s="307"/>
      <c r="E51" s="307"/>
      <c r="F51" s="307"/>
      <c r="G51" s="307"/>
      <c r="H51" s="307"/>
      <c r="I51" s="307"/>
      <c r="J51" s="307"/>
      <c r="K51" s="306"/>
    </row>
    <row r="52" ht="15" customHeight="1">
      <c r="B52" s="304"/>
      <c r="C52" s="308" t="s">
        <v>1998</v>
      </c>
      <c r="D52" s="308"/>
      <c r="E52" s="308"/>
      <c r="F52" s="308"/>
      <c r="G52" s="308"/>
      <c r="H52" s="308"/>
      <c r="I52" s="308"/>
      <c r="J52" s="308"/>
      <c r="K52" s="306"/>
    </row>
    <row r="53" ht="15" customHeight="1">
      <c r="B53" s="304"/>
      <c r="C53" s="308" t="s">
        <v>1999</v>
      </c>
      <c r="D53" s="308"/>
      <c r="E53" s="308"/>
      <c r="F53" s="308"/>
      <c r="G53" s="308"/>
      <c r="H53" s="308"/>
      <c r="I53" s="308"/>
      <c r="J53" s="308"/>
      <c r="K53" s="306"/>
    </row>
    <row r="54" ht="12.75" customHeight="1">
      <c r="B54" s="304"/>
      <c r="C54" s="308"/>
      <c r="D54" s="308"/>
      <c r="E54" s="308"/>
      <c r="F54" s="308"/>
      <c r="G54" s="308"/>
      <c r="H54" s="308"/>
      <c r="I54" s="308"/>
      <c r="J54" s="308"/>
      <c r="K54" s="306"/>
    </row>
    <row r="55" ht="15" customHeight="1">
      <c r="B55" s="304"/>
      <c r="C55" s="308" t="s">
        <v>2000</v>
      </c>
      <c r="D55" s="308"/>
      <c r="E55" s="308"/>
      <c r="F55" s="308"/>
      <c r="G55" s="308"/>
      <c r="H55" s="308"/>
      <c r="I55" s="308"/>
      <c r="J55" s="308"/>
      <c r="K55" s="306"/>
    </row>
    <row r="56" ht="15" customHeight="1">
      <c r="B56" s="304"/>
      <c r="C56" s="310"/>
      <c r="D56" s="308" t="s">
        <v>2001</v>
      </c>
      <c r="E56" s="308"/>
      <c r="F56" s="308"/>
      <c r="G56" s="308"/>
      <c r="H56" s="308"/>
      <c r="I56" s="308"/>
      <c r="J56" s="308"/>
      <c r="K56" s="306"/>
    </row>
    <row r="57" ht="15" customHeight="1">
      <c r="B57" s="304"/>
      <c r="C57" s="310"/>
      <c r="D57" s="308" t="s">
        <v>2002</v>
      </c>
      <c r="E57" s="308"/>
      <c r="F57" s="308"/>
      <c r="G57" s="308"/>
      <c r="H57" s="308"/>
      <c r="I57" s="308"/>
      <c r="J57" s="308"/>
      <c r="K57" s="306"/>
    </row>
    <row r="58" ht="15" customHeight="1">
      <c r="B58" s="304"/>
      <c r="C58" s="310"/>
      <c r="D58" s="308" t="s">
        <v>2003</v>
      </c>
      <c r="E58" s="308"/>
      <c r="F58" s="308"/>
      <c r="G58" s="308"/>
      <c r="H58" s="308"/>
      <c r="I58" s="308"/>
      <c r="J58" s="308"/>
      <c r="K58" s="306"/>
    </row>
    <row r="59" ht="15" customHeight="1">
      <c r="B59" s="304"/>
      <c r="C59" s="310"/>
      <c r="D59" s="308" t="s">
        <v>2004</v>
      </c>
      <c r="E59" s="308"/>
      <c r="F59" s="308"/>
      <c r="G59" s="308"/>
      <c r="H59" s="308"/>
      <c r="I59" s="308"/>
      <c r="J59" s="308"/>
      <c r="K59" s="306"/>
    </row>
    <row r="60" ht="15" customHeight="1">
      <c r="B60" s="304"/>
      <c r="C60" s="310"/>
      <c r="D60" s="313" t="s">
        <v>2005</v>
      </c>
      <c r="E60" s="313"/>
      <c r="F60" s="313"/>
      <c r="G60" s="313"/>
      <c r="H60" s="313"/>
      <c r="I60" s="313"/>
      <c r="J60" s="313"/>
      <c r="K60" s="306"/>
    </row>
    <row r="61" ht="15" customHeight="1">
      <c r="B61" s="304"/>
      <c r="C61" s="310"/>
      <c r="D61" s="308" t="s">
        <v>2006</v>
      </c>
      <c r="E61" s="308"/>
      <c r="F61" s="308"/>
      <c r="G61" s="308"/>
      <c r="H61" s="308"/>
      <c r="I61" s="308"/>
      <c r="J61" s="308"/>
      <c r="K61" s="306"/>
    </row>
    <row r="62" ht="12.75" customHeight="1">
      <c r="B62" s="304"/>
      <c r="C62" s="310"/>
      <c r="D62" s="310"/>
      <c r="E62" s="314"/>
      <c r="F62" s="310"/>
      <c r="G62" s="310"/>
      <c r="H62" s="310"/>
      <c r="I62" s="310"/>
      <c r="J62" s="310"/>
      <c r="K62" s="306"/>
    </row>
    <row r="63" ht="15" customHeight="1">
      <c r="B63" s="304"/>
      <c r="C63" s="310"/>
      <c r="D63" s="308" t="s">
        <v>2007</v>
      </c>
      <c r="E63" s="308"/>
      <c r="F63" s="308"/>
      <c r="G63" s="308"/>
      <c r="H63" s="308"/>
      <c r="I63" s="308"/>
      <c r="J63" s="308"/>
      <c r="K63" s="306"/>
    </row>
    <row r="64" ht="15" customHeight="1">
      <c r="B64" s="304"/>
      <c r="C64" s="310"/>
      <c r="D64" s="313" t="s">
        <v>2008</v>
      </c>
      <c r="E64" s="313"/>
      <c r="F64" s="313"/>
      <c r="G64" s="313"/>
      <c r="H64" s="313"/>
      <c r="I64" s="313"/>
      <c r="J64" s="313"/>
      <c r="K64" s="306"/>
    </row>
    <row r="65" ht="15" customHeight="1">
      <c r="B65" s="304"/>
      <c r="C65" s="310"/>
      <c r="D65" s="308" t="s">
        <v>2009</v>
      </c>
      <c r="E65" s="308"/>
      <c r="F65" s="308"/>
      <c r="G65" s="308"/>
      <c r="H65" s="308"/>
      <c r="I65" s="308"/>
      <c r="J65" s="308"/>
      <c r="K65" s="306"/>
    </row>
    <row r="66" ht="15" customHeight="1">
      <c r="B66" s="304"/>
      <c r="C66" s="310"/>
      <c r="D66" s="308" t="s">
        <v>2010</v>
      </c>
      <c r="E66" s="308"/>
      <c r="F66" s="308"/>
      <c r="G66" s="308"/>
      <c r="H66" s="308"/>
      <c r="I66" s="308"/>
      <c r="J66" s="308"/>
      <c r="K66" s="306"/>
    </row>
    <row r="67" ht="15" customHeight="1">
      <c r="B67" s="304"/>
      <c r="C67" s="310"/>
      <c r="D67" s="308" t="s">
        <v>2011</v>
      </c>
      <c r="E67" s="308"/>
      <c r="F67" s="308"/>
      <c r="G67" s="308"/>
      <c r="H67" s="308"/>
      <c r="I67" s="308"/>
      <c r="J67" s="308"/>
      <c r="K67" s="306"/>
    </row>
    <row r="68" ht="15" customHeight="1">
      <c r="B68" s="304"/>
      <c r="C68" s="310"/>
      <c r="D68" s="308" t="s">
        <v>2012</v>
      </c>
      <c r="E68" s="308"/>
      <c r="F68" s="308"/>
      <c r="G68" s="308"/>
      <c r="H68" s="308"/>
      <c r="I68" s="308"/>
      <c r="J68" s="308"/>
      <c r="K68" s="306"/>
    </row>
    <row r="69" ht="12.75" customHeight="1">
      <c r="B69" s="315"/>
      <c r="C69" s="316"/>
      <c r="D69" s="316"/>
      <c r="E69" s="316"/>
      <c r="F69" s="316"/>
      <c r="G69" s="316"/>
      <c r="H69" s="316"/>
      <c r="I69" s="316"/>
      <c r="J69" s="316"/>
      <c r="K69" s="317"/>
    </row>
    <row r="70" ht="18.75" customHeight="1">
      <c r="B70" s="318"/>
      <c r="C70" s="318"/>
      <c r="D70" s="318"/>
      <c r="E70" s="318"/>
      <c r="F70" s="318"/>
      <c r="G70" s="318"/>
      <c r="H70" s="318"/>
      <c r="I70" s="318"/>
      <c r="J70" s="318"/>
      <c r="K70" s="319"/>
    </row>
    <row r="71" ht="18.75" customHeight="1">
      <c r="B71" s="319"/>
      <c r="C71" s="319"/>
      <c r="D71" s="319"/>
      <c r="E71" s="319"/>
      <c r="F71" s="319"/>
      <c r="G71" s="319"/>
      <c r="H71" s="319"/>
      <c r="I71" s="319"/>
      <c r="J71" s="319"/>
      <c r="K71" s="319"/>
    </row>
    <row r="72" ht="7.5" customHeight="1">
      <c r="B72" s="320"/>
      <c r="C72" s="321"/>
      <c r="D72" s="321"/>
      <c r="E72" s="321"/>
      <c r="F72" s="321"/>
      <c r="G72" s="321"/>
      <c r="H72" s="321"/>
      <c r="I72" s="321"/>
      <c r="J72" s="321"/>
      <c r="K72" s="322"/>
    </row>
    <row r="73" ht="45" customHeight="1">
      <c r="B73" s="323"/>
      <c r="C73" s="324" t="s">
        <v>118</v>
      </c>
      <c r="D73" s="324"/>
      <c r="E73" s="324"/>
      <c r="F73" s="324"/>
      <c r="G73" s="324"/>
      <c r="H73" s="324"/>
      <c r="I73" s="324"/>
      <c r="J73" s="324"/>
      <c r="K73" s="325"/>
    </row>
    <row r="74" ht="17.25" customHeight="1">
      <c r="B74" s="323"/>
      <c r="C74" s="326" t="s">
        <v>2013</v>
      </c>
      <c r="D74" s="326"/>
      <c r="E74" s="326"/>
      <c r="F74" s="326" t="s">
        <v>2014</v>
      </c>
      <c r="G74" s="327"/>
      <c r="H74" s="326" t="s">
        <v>147</v>
      </c>
      <c r="I74" s="326" t="s">
        <v>57</v>
      </c>
      <c r="J74" s="326" t="s">
        <v>2015</v>
      </c>
      <c r="K74" s="325"/>
    </row>
    <row r="75" ht="17.25" customHeight="1">
      <c r="B75" s="323"/>
      <c r="C75" s="328" t="s">
        <v>2016</v>
      </c>
      <c r="D75" s="328"/>
      <c r="E75" s="328"/>
      <c r="F75" s="329" t="s">
        <v>2017</v>
      </c>
      <c r="G75" s="330"/>
      <c r="H75" s="328"/>
      <c r="I75" s="328"/>
      <c r="J75" s="328" t="s">
        <v>2018</v>
      </c>
      <c r="K75" s="325"/>
    </row>
    <row r="76" ht="5.25" customHeight="1">
      <c r="B76" s="323"/>
      <c r="C76" s="331"/>
      <c r="D76" s="331"/>
      <c r="E76" s="331"/>
      <c r="F76" s="331"/>
      <c r="G76" s="332"/>
      <c r="H76" s="331"/>
      <c r="I76" s="331"/>
      <c r="J76" s="331"/>
      <c r="K76" s="325"/>
    </row>
    <row r="77" ht="15" customHeight="1">
      <c r="B77" s="323"/>
      <c r="C77" s="312" t="s">
        <v>53</v>
      </c>
      <c r="D77" s="331"/>
      <c r="E77" s="331"/>
      <c r="F77" s="333" t="s">
        <v>2019</v>
      </c>
      <c r="G77" s="332"/>
      <c r="H77" s="312" t="s">
        <v>2020</v>
      </c>
      <c r="I77" s="312" t="s">
        <v>2021</v>
      </c>
      <c r="J77" s="312">
        <v>20</v>
      </c>
      <c r="K77" s="325"/>
    </row>
    <row r="78" ht="15" customHeight="1">
      <c r="B78" s="323"/>
      <c r="C78" s="312" t="s">
        <v>2022</v>
      </c>
      <c r="D78" s="312"/>
      <c r="E78" s="312"/>
      <c r="F78" s="333" t="s">
        <v>2019</v>
      </c>
      <c r="G78" s="332"/>
      <c r="H78" s="312" t="s">
        <v>2023</v>
      </c>
      <c r="I78" s="312" t="s">
        <v>2021</v>
      </c>
      <c r="J78" s="312">
        <v>120</v>
      </c>
      <c r="K78" s="325"/>
    </row>
    <row r="79" ht="15" customHeight="1">
      <c r="B79" s="334"/>
      <c r="C79" s="312" t="s">
        <v>2024</v>
      </c>
      <c r="D79" s="312"/>
      <c r="E79" s="312"/>
      <c r="F79" s="333" t="s">
        <v>2025</v>
      </c>
      <c r="G79" s="332"/>
      <c r="H79" s="312" t="s">
        <v>2026</v>
      </c>
      <c r="I79" s="312" t="s">
        <v>2021</v>
      </c>
      <c r="J79" s="312">
        <v>50</v>
      </c>
      <c r="K79" s="325"/>
    </row>
    <row r="80" ht="15" customHeight="1">
      <c r="B80" s="334"/>
      <c r="C80" s="312" t="s">
        <v>2027</v>
      </c>
      <c r="D80" s="312"/>
      <c r="E80" s="312"/>
      <c r="F80" s="333" t="s">
        <v>2019</v>
      </c>
      <c r="G80" s="332"/>
      <c r="H80" s="312" t="s">
        <v>2028</v>
      </c>
      <c r="I80" s="312" t="s">
        <v>2029</v>
      </c>
      <c r="J80" s="312"/>
      <c r="K80" s="325"/>
    </row>
    <row r="81" ht="15" customHeight="1">
      <c r="B81" s="334"/>
      <c r="C81" s="335" t="s">
        <v>2030</v>
      </c>
      <c r="D81" s="335"/>
      <c r="E81" s="335"/>
      <c r="F81" s="336" t="s">
        <v>2025</v>
      </c>
      <c r="G81" s="335"/>
      <c r="H81" s="335" t="s">
        <v>2031</v>
      </c>
      <c r="I81" s="335" t="s">
        <v>2021</v>
      </c>
      <c r="J81" s="335">
        <v>15</v>
      </c>
      <c r="K81" s="325"/>
    </row>
    <row r="82" ht="15" customHeight="1">
      <c r="B82" s="334"/>
      <c r="C82" s="335" t="s">
        <v>2032</v>
      </c>
      <c r="D82" s="335"/>
      <c r="E82" s="335"/>
      <c r="F82" s="336" t="s">
        <v>2025</v>
      </c>
      <c r="G82" s="335"/>
      <c r="H82" s="335" t="s">
        <v>2033</v>
      </c>
      <c r="I82" s="335" t="s">
        <v>2021</v>
      </c>
      <c r="J82" s="335">
        <v>15</v>
      </c>
      <c r="K82" s="325"/>
    </row>
    <row r="83" ht="15" customHeight="1">
      <c r="B83" s="334"/>
      <c r="C83" s="335" t="s">
        <v>2034</v>
      </c>
      <c r="D83" s="335"/>
      <c r="E83" s="335"/>
      <c r="F83" s="336" t="s">
        <v>2025</v>
      </c>
      <c r="G83" s="335"/>
      <c r="H83" s="335" t="s">
        <v>2035</v>
      </c>
      <c r="I83" s="335" t="s">
        <v>2021</v>
      </c>
      <c r="J83" s="335">
        <v>20</v>
      </c>
      <c r="K83" s="325"/>
    </row>
    <row r="84" ht="15" customHeight="1">
      <c r="B84" s="334"/>
      <c r="C84" s="335" t="s">
        <v>2036</v>
      </c>
      <c r="D84" s="335"/>
      <c r="E84" s="335"/>
      <c r="F84" s="336" t="s">
        <v>2025</v>
      </c>
      <c r="G84" s="335"/>
      <c r="H84" s="335" t="s">
        <v>2037</v>
      </c>
      <c r="I84" s="335" t="s">
        <v>2021</v>
      </c>
      <c r="J84" s="335">
        <v>20</v>
      </c>
      <c r="K84" s="325"/>
    </row>
    <row r="85" ht="15" customHeight="1">
      <c r="B85" s="334"/>
      <c r="C85" s="312" t="s">
        <v>2038</v>
      </c>
      <c r="D85" s="312"/>
      <c r="E85" s="312"/>
      <c r="F85" s="333" t="s">
        <v>2025</v>
      </c>
      <c r="G85" s="332"/>
      <c r="H85" s="312" t="s">
        <v>2039</v>
      </c>
      <c r="I85" s="312" t="s">
        <v>2021</v>
      </c>
      <c r="J85" s="312">
        <v>50</v>
      </c>
      <c r="K85" s="325"/>
    </row>
    <row r="86" ht="15" customHeight="1">
      <c r="B86" s="334"/>
      <c r="C86" s="312" t="s">
        <v>2040</v>
      </c>
      <c r="D86" s="312"/>
      <c r="E86" s="312"/>
      <c r="F86" s="333" t="s">
        <v>2025</v>
      </c>
      <c r="G86" s="332"/>
      <c r="H86" s="312" t="s">
        <v>2041</v>
      </c>
      <c r="I86" s="312" t="s">
        <v>2021</v>
      </c>
      <c r="J86" s="312">
        <v>20</v>
      </c>
      <c r="K86" s="325"/>
    </row>
    <row r="87" ht="15" customHeight="1">
      <c r="B87" s="334"/>
      <c r="C87" s="312" t="s">
        <v>2042</v>
      </c>
      <c r="D87" s="312"/>
      <c r="E87" s="312"/>
      <c r="F87" s="333" t="s">
        <v>2025</v>
      </c>
      <c r="G87" s="332"/>
      <c r="H87" s="312" t="s">
        <v>2043</v>
      </c>
      <c r="I87" s="312" t="s">
        <v>2021</v>
      </c>
      <c r="J87" s="312">
        <v>20</v>
      </c>
      <c r="K87" s="325"/>
    </row>
    <row r="88" ht="15" customHeight="1">
      <c r="B88" s="334"/>
      <c r="C88" s="312" t="s">
        <v>2044</v>
      </c>
      <c r="D88" s="312"/>
      <c r="E88" s="312"/>
      <c r="F88" s="333" t="s">
        <v>2025</v>
      </c>
      <c r="G88" s="332"/>
      <c r="H88" s="312" t="s">
        <v>2045</v>
      </c>
      <c r="I88" s="312" t="s">
        <v>2021</v>
      </c>
      <c r="J88" s="312">
        <v>50</v>
      </c>
      <c r="K88" s="325"/>
    </row>
    <row r="89" ht="15" customHeight="1">
      <c r="B89" s="334"/>
      <c r="C89" s="312" t="s">
        <v>2046</v>
      </c>
      <c r="D89" s="312"/>
      <c r="E89" s="312"/>
      <c r="F89" s="333" t="s">
        <v>2025</v>
      </c>
      <c r="G89" s="332"/>
      <c r="H89" s="312" t="s">
        <v>2046</v>
      </c>
      <c r="I89" s="312" t="s">
        <v>2021</v>
      </c>
      <c r="J89" s="312">
        <v>50</v>
      </c>
      <c r="K89" s="325"/>
    </row>
    <row r="90" ht="15" customHeight="1">
      <c r="B90" s="334"/>
      <c r="C90" s="312" t="s">
        <v>152</v>
      </c>
      <c r="D90" s="312"/>
      <c r="E90" s="312"/>
      <c r="F90" s="333" t="s">
        <v>2025</v>
      </c>
      <c r="G90" s="332"/>
      <c r="H90" s="312" t="s">
        <v>2047</v>
      </c>
      <c r="I90" s="312" t="s">
        <v>2021</v>
      </c>
      <c r="J90" s="312">
        <v>255</v>
      </c>
      <c r="K90" s="325"/>
    </row>
    <row r="91" ht="15" customHeight="1">
      <c r="B91" s="334"/>
      <c r="C91" s="312" t="s">
        <v>2048</v>
      </c>
      <c r="D91" s="312"/>
      <c r="E91" s="312"/>
      <c r="F91" s="333" t="s">
        <v>2019</v>
      </c>
      <c r="G91" s="332"/>
      <c r="H91" s="312" t="s">
        <v>2049</v>
      </c>
      <c r="I91" s="312" t="s">
        <v>2050</v>
      </c>
      <c r="J91" s="312"/>
      <c r="K91" s="325"/>
    </row>
    <row r="92" ht="15" customHeight="1">
      <c r="B92" s="334"/>
      <c r="C92" s="312" t="s">
        <v>2051</v>
      </c>
      <c r="D92" s="312"/>
      <c r="E92" s="312"/>
      <c r="F92" s="333" t="s">
        <v>2019</v>
      </c>
      <c r="G92" s="332"/>
      <c r="H92" s="312" t="s">
        <v>2052</v>
      </c>
      <c r="I92" s="312" t="s">
        <v>2053</v>
      </c>
      <c r="J92" s="312"/>
      <c r="K92" s="325"/>
    </row>
    <row r="93" ht="15" customHeight="1">
      <c r="B93" s="334"/>
      <c r="C93" s="312" t="s">
        <v>2054</v>
      </c>
      <c r="D93" s="312"/>
      <c r="E93" s="312"/>
      <c r="F93" s="333" t="s">
        <v>2019</v>
      </c>
      <c r="G93" s="332"/>
      <c r="H93" s="312" t="s">
        <v>2054</v>
      </c>
      <c r="I93" s="312" t="s">
        <v>2053</v>
      </c>
      <c r="J93" s="312"/>
      <c r="K93" s="325"/>
    </row>
    <row r="94" ht="15" customHeight="1">
      <c r="B94" s="334"/>
      <c r="C94" s="312" t="s">
        <v>38</v>
      </c>
      <c r="D94" s="312"/>
      <c r="E94" s="312"/>
      <c r="F94" s="333" t="s">
        <v>2019</v>
      </c>
      <c r="G94" s="332"/>
      <c r="H94" s="312" t="s">
        <v>2055</v>
      </c>
      <c r="I94" s="312" t="s">
        <v>2053</v>
      </c>
      <c r="J94" s="312"/>
      <c r="K94" s="325"/>
    </row>
    <row r="95" ht="15" customHeight="1">
      <c r="B95" s="334"/>
      <c r="C95" s="312" t="s">
        <v>48</v>
      </c>
      <c r="D95" s="312"/>
      <c r="E95" s="312"/>
      <c r="F95" s="333" t="s">
        <v>2019</v>
      </c>
      <c r="G95" s="332"/>
      <c r="H95" s="312" t="s">
        <v>2056</v>
      </c>
      <c r="I95" s="312" t="s">
        <v>2053</v>
      </c>
      <c r="J95" s="312"/>
      <c r="K95" s="325"/>
    </row>
    <row r="96" ht="15" customHeight="1">
      <c r="B96" s="337"/>
      <c r="C96" s="338"/>
      <c r="D96" s="338"/>
      <c r="E96" s="338"/>
      <c r="F96" s="338"/>
      <c r="G96" s="338"/>
      <c r="H96" s="338"/>
      <c r="I96" s="338"/>
      <c r="J96" s="338"/>
      <c r="K96" s="339"/>
    </row>
    <row r="97" ht="18.75" customHeight="1">
      <c r="B97" s="340"/>
      <c r="C97" s="341"/>
      <c r="D97" s="341"/>
      <c r="E97" s="341"/>
      <c r="F97" s="341"/>
      <c r="G97" s="341"/>
      <c r="H97" s="341"/>
      <c r="I97" s="341"/>
      <c r="J97" s="341"/>
      <c r="K97" s="340"/>
    </row>
    <row r="98" ht="18.75" customHeight="1">
      <c r="B98" s="319"/>
      <c r="C98" s="319"/>
      <c r="D98" s="319"/>
      <c r="E98" s="319"/>
      <c r="F98" s="319"/>
      <c r="G98" s="319"/>
      <c r="H98" s="319"/>
      <c r="I98" s="319"/>
      <c r="J98" s="319"/>
      <c r="K98" s="319"/>
    </row>
    <row r="99" ht="7.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2"/>
    </row>
    <row r="100" ht="45" customHeight="1">
      <c r="B100" s="323"/>
      <c r="C100" s="324" t="s">
        <v>2057</v>
      </c>
      <c r="D100" s="324"/>
      <c r="E100" s="324"/>
      <c r="F100" s="324"/>
      <c r="G100" s="324"/>
      <c r="H100" s="324"/>
      <c r="I100" s="324"/>
      <c r="J100" s="324"/>
      <c r="K100" s="325"/>
    </row>
    <row r="101" ht="17.25" customHeight="1">
      <c r="B101" s="323"/>
      <c r="C101" s="326" t="s">
        <v>2013</v>
      </c>
      <c r="D101" s="326"/>
      <c r="E101" s="326"/>
      <c r="F101" s="326" t="s">
        <v>2014</v>
      </c>
      <c r="G101" s="327"/>
      <c r="H101" s="326" t="s">
        <v>147</v>
      </c>
      <c r="I101" s="326" t="s">
        <v>57</v>
      </c>
      <c r="J101" s="326" t="s">
        <v>2015</v>
      </c>
      <c r="K101" s="325"/>
    </row>
    <row r="102" ht="17.25" customHeight="1">
      <c r="B102" s="323"/>
      <c r="C102" s="328" t="s">
        <v>2016</v>
      </c>
      <c r="D102" s="328"/>
      <c r="E102" s="328"/>
      <c r="F102" s="329" t="s">
        <v>2017</v>
      </c>
      <c r="G102" s="330"/>
      <c r="H102" s="328"/>
      <c r="I102" s="328"/>
      <c r="J102" s="328" t="s">
        <v>2018</v>
      </c>
      <c r="K102" s="325"/>
    </row>
    <row r="103" ht="5.25" customHeight="1">
      <c r="B103" s="323"/>
      <c r="C103" s="326"/>
      <c r="D103" s="326"/>
      <c r="E103" s="326"/>
      <c r="F103" s="326"/>
      <c r="G103" s="342"/>
      <c r="H103" s="326"/>
      <c r="I103" s="326"/>
      <c r="J103" s="326"/>
      <c r="K103" s="325"/>
    </row>
    <row r="104" ht="15" customHeight="1">
      <c r="B104" s="323"/>
      <c r="C104" s="312" t="s">
        <v>53</v>
      </c>
      <c r="D104" s="331"/>
      <c r="E104" s="331"/>
      <c r="F104" s="333" t="s">
        <v>2019</v>
      </c>
      <c r="G104" s="342"/>
      <c r="H104" s="312" t="s">
        <v>2058</v>
      </c>
      <c r="I104" s="312" t="s">
        <v>2021</v>
      </c>
      <c r="J104" s="312">
        <v>20</v>
      </c>
      <c r="K104" s="325"/>
    </row>
    <row r="105" ht="15" customHeight="1">
      <c r="B105" s="323"/>
      <c r="C105" s="312" t="s">
        <v>2022</v>
      </c>
      <c r="D105" s="312"/>
      <c r="E105" s="312"/>
      <c r="F105" s="333" t="s">
        <v>2019</v>
      </c>
      <c r="G105" s="312"/>
      <c r="H105" s="312" t="s">
        <v>2058</v>
      </c>
      <c r="I105" s="312" t="s">
        <v>2021</v>
      </c>
      <c r="J105" s="312">
        <v>120</v>
      </c>
      <c r="K105" s="325"/>
    </row>
    <row r="106" ht="15" customHeight="1">
      <c r="B106" s="334"/>
      <c r="C106" s="312" t="s">
        <v>2024</v>
      </c>
      <c r="D106" s="312"/>
      <c r="E106" s="312"/>
      <c r="F106" s="333" t="s">
        <v>2025</v>
      </c>
      <c r="G106" s="312"/>
      <c r="H106" s="312" t="s">
        <v>2058</v>
      </c>
      <c r="I106" s="312" t="s">
        <v>2021</v>
      </c>
      <c r="J106" s="312">
        <v>50</v>
      </c>
      <c r="K106" s="325"/>
    </row>
    <row r="107" ht="15" customHeight="1">
      <c r="B107" s="334"/>
      <c r="C107" s="312" t="s">
        <v>2027</v>
      </c>
      <c r="D107" s="312"/>
      <c r="E107" s="312"/>
      <c r="F107" s="333" t="s">
        <v>2019</v>
      </c>
      <c r="G107" s="312"/>
      <c r="H107" s="312" t="s">
        <v>2058</v>
      </c>
      <c r="I107" s="312" t="s">
        <v>2029</v>
      </c>
      <c r="J107" s="312"/>
      <c r="K107" s="325"/>
    </row>
    <row r="108" ht="15" customHeight="1">
      <c r="B108" s="334"/>
      <c r="C108" s="312" t="s">
        <v>2038</v>
      </c>
      <c r="D108" s="312"/>
      <c r="E108" s="312"/>
      <c r="F108" s="333" t="s">
        <v>2025</v>
      </c>
      <c r="G108" s="312"/>
      <c r="H108" s="312" t="s">
        <v>2058</v>
      </c>
      <c r="I108" s="312" t="s">
        <v>2021</v>
      </c>
      <c r="J108" s="312">
        <v>50</v>
      </c>
      <c r="K108" s="325"/>
    </row>
    <row r="109" ht="15" customHeight="1">
      <c r="B109" s="334"/>
      <c r="C109" s="312" t="s">
        <v>2046</v>
      </c>
      <c r="D109" s="312"/>
      <c r="E109" s="312"/>
      <c r="F109" s="333" t="s">
        <v>2025</v>
      </c>
      <c r="G109" s="312"/>
      <c r="H109" s="312" t="s">
        <v>2058</v>
      </c>
      <c r="I109" s="312" t="s">
        <v>2021</v>
      </c>
      <c r="J109" s="312">
        <v>50</v>
      </c>
      <c r="K109" s="325"/>
    </row>
    <row r="110" ht="15" customHeight="1">
      <c r="B110" s="334"/>
      <c r="C110" s="312" t="s">
        <v>2044</v>
      </c>
      <c r="D110" s="312"/>
      <c r="E110" s="312"/>
      <c r="F110" s="333" t="s">
        <v>2025</v>
      </c>
      <c r="G110" s="312"/>
      <c r="H110" s="312" t="s">
        <v>2058</v>
      </c>
      <c r="I110" s="312" t="s">
        <v>2021</v>
      </c>
      <c r="J110" s="312">
        <v>50</v>
      </c>
      <c r="K110" s="325"/>
    </row>
    <row r="111" ht="15" customHeight="1">
      <c r="B111" s="334"/>
      <c r="C111" s="312" t="s">
        <v>53</v>
      </c>
      <c r="D111" s="312"/>
      <c r="E111" s="312"/>
      <c r="F111" s="333" t="s">
        <v>2019</v>
      </c>
      <c r="G111" s="312"/>
      <c r="H111" s="312" t="s">
        <v>2059</v>
      </c>
      <c r="I111" s="312" t="s">
        <v>2021</v>
      </c>
      <c r="J111" s="312">
        <v>20</v>
      </c>
      <c r="K111" s="325"/>
    </row>
    <row r="112" ht="15" customHeight="1">
      <c r="B112" s="334"/>
      <c r="C112" s="312" t="s">
        <v>2060</v>
      </c>
      <c r="D112" s="312"/>
      <c r="E112" s="312"/>
      <c r="F112" s="333" t="s">
        <v>2019</v>
      </c>
      <c r="G112" s="312"/>
      <c r="H112" s="312" t="s">
        <v>2061</v>
      </c>
      <c r="I112" s="312" t="s">
        <v>2021</v>
      </c>
      <c r="J112" s="312">
        <v>120</v>
      </c>
      <c r="K112" s="325"/>
    </row>
    <row r="113" ht="15" customHeight="1">
      <c r="B113" s="334"/>
      <c r="C113" s="312" t="s">
        <v>38</v>
      </c>
      <c r="D113" s="312"/>
      <c r="E113" s="312"/>
      <c r="F113" s="333" t="s">
        <v>2019</v>
      </c>
      <c r="G113" s="312"/>
      <c r="H113" s="312" t="s">
        <v>2062</v>
      </c>
      <c r="I113" s="312" t="s">
        <v>2053</v>
      </c>
      <c r="J113" s="312"/>
      <c r="K113" s="325"/>
    </row>
    <row r="114" ht="15" customHeight="1">
      <c r="B114" s="334"/>
      <c r="C114" s="312" t="s">
        <v>48</v>
      </c>
      <c r="D114" s="312"/>
      <c r="E114" s="312"/>
      <c r="F114" s="333" t="s">
        <v>2019</v>
      </c>
      <c r="G114" s="312"/>
      <c r="H114" s="312" t="s">
        <v>2063</v>
      </c>
      <c r="I114" s="312" t="s">
        <v>2053</v>
      </c>
      <c r="J114" s="312"/>
      <c r="K114" s="325"/>
    </row>
    <row r="115" ht="15" customHeight="1">
      <c r="B115" s="334"/>
      <c r="C115" s="312" t="s">
        <v>57</v>
      </c>
      <c r="D115" s="312"/>
      <c r="E115" s="312"/>
      <c r="F115" s="333" t="s">
        <v>2019</v>
      </c>
      <c r="G115" s="312"/>
      <c r="H115" s="312" t="s">
        <v>2064</v>
      </c>
      <c r="I115" s="312" t="s">
        <v>2065</v>
      </c>
      <c r="J115" s="312"/>
      <c r="K115" s="325"/>
    </row>
    <row r="116" ht="15" customHeight="1">
      <c r="B116" s="337"/>
      <c r="C116" s="343"/>
      <c r="D116" s="343"/>
      <c r="E116" s="343"/>
      <c r="F116" s="343"/>
      <c r="G116" s="343"/>
      <c r="H116" s="343"/>
      <c r="I116" s="343"/>
      <c r="J116" s="343"/>
      <c r="K116" s="339"/>
    </row>
    <row r="117" ht="18.75" customHeight="1">
      <c r="B117" s="344"/>
      <c r="C117" s="308"/>
      <c r="D117" s="308"/>
      <c r="E117" s="308"/>
      <c r="F117" s="345"/>
      <c r="G117" s="308"/>
      <c r="H117" s="308"/>
      <c r="I117" s="308"/>
      <c r="J117" s="308"/>
      <c r="K117" s="344"/>
    </row>
    <row r="118" ht="18.75" customHeight="1">
      <c r="B118" s="319"/>
      <c r="C118" s="319"/>
      <c r="D118" s="319"/>
      <c r="E118" s="319"/>
      <c r="F118" s="319"/>
      <c r="G118" s="319"/>
      <c r="H118" s="319"/>
      <c r="I118" s="319"/>
      <c r="J118" s="319"/>
      <c r="K118" s="319"/>
    </row>
    <row r="119" ht="7.5" customHeight="1">
      <c r="B119" s="346"/>
      <c r="C119" s="347"/>
      <c r="D119" s="347"/>
      <c r="E119" s="347"/>
      <c r="F119" s="347"/>
      <c r="G119" s="347"/>
      <c r="H119" s="347"/>
      <c r="I119" s="347"/>
      <c r="J119" s="347"/>
      <c r="K119" s="348"/>
    </row>
    <row r="120" ht="45" customHeight="1">
      <c r="B120" s="349"/>
      <c r="C120" s="302" t="s">
        <v>2066</v>
      </c>
      <c r="D120" s="302"/>
      <c r="E120" s="302"/>
      <c r="F120" s="302"/>
      <c r="G120" s="302"/>
      <c r="H120" s="302"/>
      <c r="I120" s="302"/>
      <c r="J120" s="302"/>
      <c r="K120" s="350"/>
    </row>
    <row r="121" ht="17.25" customHeight="1">
      <c r="B121" s="351"/>
      <c r="C121" s="326" t="s">
        <v>2013</v>
      </c>
      <c r="D121" s="326"/>
      <c r="E121" s="326"/>
      <c r="F121" s="326" t="s">
        <v>2014</v>
      </c>
      <c r="G121" s="327"/>
      <c r="H121" s="326" t="s">
        <v>147</v>
      </c>
      <c r="I121" s="326" t="s">
        <v>57</v>
      </c>
      <c r="J121" s="326" t="s">
        <v>2015</v>
      </c>
      <c r="K121" s="352"/>
    </row>
    <row r="122" ht="17.25" customHeight="1">
      <c r="B122" s="351"/>
      <c r="C122" s="328" t="s">
        <v>2016</v>
      </c>
      <c r="D122" s="328"/>
      <c r="E122" s="328"/>
      <c r="F122" s="329" t="s">
        <v>2017</v>
      </c>
      <c r="G122" s="330"/>
      <c r="H122" s="328"/>
      <c r="I122" s="328"/>
      <c r="J122" s="328" t="s">
        <v>2018</v>
      </c>
      <c r="K122" s="352"/>
    </row>
    <row r="123" ht="5.25" customHeight="1">
      <c r="B123" s="353"/>
      <c r="C123" s="331"/>
      <c r="D123" s="331"/>
      <c r="E123" s="331"/>
      <c r="F123" s="331"/>
      <c r="G123" s="312"/>
      <c r="H123" s="331"/>
      <c r="I123" s="331"/>
      <c r="J123" s="331"/>
      <c r="K123" s="354"/>
    </row>
    <row r="124" ht="15" customHeight="1">
      <c r="B124" s="353"/>
      <c r="C124" s="312" t="s">
        <v>2022</v>
      </c>
      <c r="D124" s="331"/>
      <c r="E124" s="331"/>
      <c r="F124" s="333" t="s">
        <v>2019</v>
      </c>
      <c r="G124" s="312"/>
      <c r="H124" s="312" t="s">
        <v>2058</v>
      </c>
      <c r="I124" s="312" t="s">
        <v>2021</v>
      </c>
      <c r="J124" s="312">
        <v>120</v>
      </c>
      <c r="K124" s="355"/>
    </row>
    <row r="125" ht="15" customHeight="1">
      <c r="B125" s="353"/>
      <c r="C125" s="312" t="s">
        <v>2067</v>
      </c>
      <c r="D125" s="312"/>
      <c r="E125" s="312"/>
      <c r="F125" s="333" t="s">
        <v>2019</v>
      </c>
      <c r="G125" s="312"/>
      <c r="H125" s="312" t="s">
        <v>2068</v>
      </c>
      <c r="I125" s="312" t="s">
        <v>2021</v>
      </c>
      <c r="J125" s="312" t="s">
        <v>2069</v>
      </c>
      <c r="K125" s="355"/>
    </row>
    <row r="126" ht="15" customHeight="1">
      <c r="B126" s="353"/>
      <c r="C126" s="312" t="s">
        <v>97</v>
      </c>
      <c r="D126" s="312"/>
      <c r="E126" s="312"/>
      <c r="F126" s="333" t="s">
        <v>2019</v>
      </c>
      <c r="G126" s="312"/>
      <c r="H126" s="312" t="s">
        <v>2070</v>
      </c>
      <c r="I126" s="312" t="s">
        <v>2021</v>
      </c>
      <c r="J126" s="312" t="s">
        <v>2069</v>
      </c>
      <c r="K126" s="355"/>
    </row>
    <row r="127" ht="15" customHeight="1">
      <c r="B127" s="353"/>
      <c r="C127" s="312" t="s">
        <v>2030</v>
      </c>
      <c r="D127" s="312"/>
      <c r="E127" s="312"/>
      <c r="F127" s="333" t="s">
        <v>2025</v>
      </c>
      <c r="G127" s="312"/>
      <c r="H127" s="312" t="s">
        <v>2031</v>
      </c>
      <c r="I127" s="312" t="s">
        <v>2021</v>
      </c>
      <c r="J127" s="312">
        <v>15</v>
      </c>
      <c r="K127" s="355"/>
    </row>
    <row r="128" ht="15" customHeight="1">
      <c r="B128" s="353"/>
      <c r="C128" s="335" t="s">
        <v>2032</v>
      </c>
      <c r="D128" s="335"/>
      <c r="E128" s="335"/>
      <c r="F128" s="336" t="s">
        <v>2025</v>
      </c>
      <c r="G128" s="335"/>
      <c r="H128" s="335" t="s">
        <v>2033</v>
      </c>
      <c r="I128" s="335" t="s">
        <v>2021</v>
      </c>
      <c r="J128" s="335">
        <v>15</v>
      </c>
      <c r="K128" s="355"/>
    </row>
    <row r="129" ht="15" customHeight="1">
      <c r="B129" s="353"/>
      <c r="C129" s="335" t="s">
        <v>2034</v>
      </c>
      <c r="D129" s="335"/>
      <c r="E129" s="335"/>
      <c r="F129" s="336" t="s">
        <v>2025</v>
      </c>
      <c r="G129" s="335"/>
      <c r="H129" s="335" t="s">
        <v>2035</v>
      </c>
      <c r="I129" s="335" t="s">
        <v>2021</v>
      </c>
      <c r="J129" s="335">
        <v>20</v>
      </c>
      <c r="K129" s="355"/>
    </row>
    <row r="130" ht="15" customHeight="1">
      <c r="B130" s="353"/>
      <c r="C130" s="335" t="s">
        <v>2036</v>
      </c>
      <c r="D130" s="335"/>
      <c r="E130" s="335"/>
      <c r="F130" s="336" t="s">
        <v>2025</v>
      </c>
      <c r="G130" s="335"/>
      <c r="H130" s="335" t="s">
        <v>2037</v>
      </c>
      <c r="I130" s="335" t="s">
        <v>2021</v>
      </c>
      <c r="J130" s="335">
        <v>20</v>
      </c>
      <c r="K130" s="355"/>
    </row>
    <row r="131" ht="15" customHeight="1">
      <c r="B131" s="353"/>
      <c r="C131" s="312" t="s">
        <v>2024</v>
      </c>
      <c r="D131" s="312"/>
      <c r="E131" s="312"/>
      <c r="F131" s="333" t="s">
        <v>2025</v>
      </c>
      <c r="G131" s="312"/>
      <c r="H131" s="312" t="s">
        <v>2058</v>
      </c>
      <c r="I131" s="312" t="s">
        <v>2021</v>
      </c>
      <c r="J131" s="312">
        <v>50</v>
      </c>
      <c r="K131" s="355"/>
    </row>
    <row r="132" ht="15" customHeight="1">
      <c r="B132" s="353"/>
      <c r="C132" s="312" t="s">
        <v>2038</v>
      </c>
      <c r="D132" s="312"/>
      <c r="E132" s="312"/>
      <c r="F132" s="333" t="s">
        <v>2025</v>
      </c>
      <c r="G132" s="312"/>
      <c r="H132" s="312" t="s">
        <v>2058</v>
      </c>
      <c r="I132" s="312" t="s">
        <v>2021</v>
      </c>
      <c r="J132" s="312">
        <v>50</v>
      </c>
      <c r="K132" s="355"/>
    </row>
    <row r="133" ht="15" customHeight="1">
      <c r="B133" s="353"/>
      <c r="C133" s="312" t="s">
        <v>2044</v>
      </c>
      <c r="D133" s="312"/>
      <c r="E133" s="312"/>
      <c r="F133" s="333" t="s">
        <v>2025</v>
      </c>
      <c r="G133" s="312"/>
      <c r="H133" s="312" t="s">
        <v>2058</v>
      </c>
      <c r="I133" s="312" t="s">
        <v>2021</v>
      </c>
      <c r="J133" s="312">
        <v>50</v>
      </c>
      <c r="K133" s="355"/>
    </row>
    <row r="134" ht="15" customHeight="1">
      <c r="B134" s="353"/>
      <c r="C134" s="312" t="s">
        <v>2046</v>
      </c>
      <c r="D134" s="312"/>
      <c r="E134" s="312"/>
      <c r="F134" s="333" t="s">
        <v>2025</v>
      </c>
      <c r="G134" s="312"/>
      <c r="H134" s="312" t="s">
        <v>2058</v>
      </c>
      <c r="I134" s="312" t="s">
        <v>2021</v>
      </c>
      <c r="J134" s="312">
        <v>50</v>
      </c>
      <c r="K134" s="355"/>
    </row>
    <row r="135" ht="15" customHeight="1">
      <c r="B135" s="353"/>
      <c r="C135" s="312" t="s">
        <v>152</v>
      </c>
      <c r="D135" s="312"/>
      <c r="E135" s="312"/>
      <c r="F135" s="333" t="s">
        <v>2025</v>
      </c>
      <c r="G135" s="312"/>
      <c r="H135" s="312" t="s">
        <v>2071</v>
      </c>
      <c r="I135" s="312" t="s">
        <v>2021</v>
      </c>
      <c r="J135" s="312">
        <v>255</v>
      </c>
      <c r="K135" s="355"/>
    </row>
    <row r="136" ht="15" customHeight="1">
      <c r="B136" s="353"/>
      <c r="C136" s="312" t="s">
        <v>2048</v>
      </c>
      <c r="D136" s="312"/>
      <c r="E136" s="312"/>
      <c r="F136" s="333" t="s">
        <v>2019</v>
      </c>
      <c r="G136" s="312"/>
      <c r="H136" s="312" t="s">
        <v>2072</v>
      </c>
      <c r="I136" s="312" t="s">
        <v>2050</v>
      </c>
      <c r="J136" s="312"/>
      <c r="K136" s="355"/>
    </row>
    <row r="137" ht="15" customHeight="1">
      <c r="B137" s="353"/>
      <c r="C137" s="312" t="s">
        <v>2051</v>
      </c>
      <c r="D137" s="312"/>
      <c r="E137" s="312"/>
      <c r="F137" s="333" t="s">
        <v>2019</v>
      </c>
      <c r="G137" s="312"/>
      <c r="H137" s="312" t="s">
        <v>2073</v>
      </c>
      <c r="I137" s="312" t="s">
        <v>2053</v>
      </c>
      <c r="J137" s="312"/>
      <c r="K137" s="355"/>
    </row>
    <row r="138" ht="15" customHeight="1">
      <c r="B138" s="353"/>
      <c r="C138" s="312" t="s">
        <v>2054</v>
      </c>
      <c r="D138" s="312"/>
      <c r="E138" s="312"/>
      <c r="F138" s="333" t="s">
        <v>2019</v>
      </c>
      <c r="G138" s="312"/>
      <c r="H138" s="312" t="s">
        <v>2054</v>
      </c>
      <c r="I138" s="312" t="s">
        <v>2053</v>
      </c>
      <c r="J138" s="312"/>
      <c r="K138" s="355"/>
    </row>
    <row r="139" ht="15" customHeight="1">
      <c r="B139" s="353"/>
      <c r="C139" s="312" t="s">
        <v>38</v>
      </c>
      <c r="D139" s="312"/>
      <c r="E139" s="312"/>
      <c r="F139" s="333" t="s">
        <v>2019</v>
      </c>
      <c r="G139" s="312"/>
      <c r="H139" s="312" t="s">
        <v>2074</v>
      </c>
      <c r="I139" s="312" t="s">
        <v>2053</v>
      </c>
      <c r="J139" s="312"/>
      <c r="K139" s="355"/>
    </row>
    <row r="140" ht="15" customHeight="1">
      <c r="B140" s="353"/>
      <c r="C140" s="312" t="s">
        <v>2075</v>
      </c>
      <c r="D140" s="312"/>
      <c r="E140" s="312"/>
      <c r="F140" s="333" t="s">
        <v>2019</v>
      </c>
      <c r="G140" s="312"/>
      <c r="H140" s="312" t="s">
        <v>2076</v>
      </c>
      <c r="I140" s="312" t="s">
        <v>2053</v>
      </c>
      <c r="J140" s="312"/>
      <c r="K140" s="355"/>
    </row>
    <row r="141" ht="15" customHeight="1">
      <c r="B141" s="356"/>
      <c r="C141" s="357"/>
      <c r="D141" s="357"/>
      <c r="E141" s="357"/>
      <c r="F141" s="357"/>
      <c r="G141" s="357"/>
      <c r="H141" s="357"/>
      <c r="I141" s="357"/>
      <c r="J141" s="357"/>
      <c r="K141" s="358"/>
    </row>
    <row r="142" ht="18.75" customHeight="1">
      <c r="B142" s="308"/>
      <c r="C142" s="308"/>
      <c r="D142" s="308"/>
      <c r="E142" s="308"/>
      <c r="F142" s="345"/>
      <c r="G142" s="308"/>
      <c r="H142" s="308"/>
      <c r="I142" s="308"/>
      <c r="J142" s="308"/>
      <c r="K142" s="308"/>
    </row>
    <row r="143" ht="18.75" customHeight="1"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</row>
    <row r="144" ht="7.5" customHeight="1">
      <c r="B144" s="320"/>
      <c r="C144" s="321"/>
      <c r="D144" s="321"/>
      <c r="E144" s="321"/>
      <c r="F144" s="321"/>
      <c r="G144" s="321"/>
      <c r="H144" s="321"/>
      <c r="I144" s="321"/>
      <c r="J144" s="321"/>
      <c r="K144" s="322"/>
    </row>
    <row r="145" ht="45" customHeight="1">
      <c r="B145" s="323"/>
      <c r="C145" s="324" t="s">
        <v>2077</v>
      </c>
      <c r="D145" s="324"/>
      <c r="E145" s="324"/>
      <c r="F145" s="324"/>
      <c r="G145" s="324"/>
      <c r="H145" s="324"/>
      <c r="I145" s="324"/>
      <c r="J145" s="324"/>
      <c r="K145" s="325"/>
    </row>
    <row r="146" ht="17.25" customHeight="1">
      <c r="B146" s="323"/>
      <c r="C146" s="326" t="s">
        <v>2013</v>
      </c>
      <c r="D146" s="326"/>
      <c r="E146" s="326"/>
      <c r="F146" s="326" t="s">
        <v>2014</v>
      </c>
      <c r="G146" s="327"/>
      <c r="H146" s="326" t="s">
        <v>147</v>
      </c>
      <c r="I146" s="326" t="s">
        <v>57</v>
      </c>
      <c r="J146" s="326" t="s">
        <v>2015</v>
      </c>
      <c r="K146" s="325"/>
    </row>
    <row r="147" ht="17.25" customHeight="1">
      <c r="B147" s="323"/>
      <c r="C147" s="328" t="s">
        <v>2016</v>
      </c>
      <c r="D147" s="328"/>
      <c r="E147" s="328"/>
      <c r="F147" s="329" t="s">
        <v>2017</v>
      </c>
      <c r="G147" s="330"/>
      <c r="H147" s="328"/>
      <c r="I147" s="328"/>
      <c r="J147" s="328" t="s">
        <v>2018</v>
      </c>
      <c r="K147" s="325"/>
    </row>
    <row r="148" ht="5.25" customHeight="1">
      <c r="B148" s="334"/>
      <c r="C148" s="331"/>
      <c r="D148" s="331"/>
      <c r="E148" s="331"/>
      <c r="F148" s="331"/>
      <c r="G148" s="332"/>
      <c r="H148" s="331"/>
      <c r="I148" s="331"/>
      <c r="J148" s="331"/>
      <c r="K148" s="355"/>
    </row>
    <row r="149" ht="15" customHeight="1">
      <c r="B149" s="334"/>
      <c r="C149" s="359" t="s">
        <v>2022</v>
      </c>
      <c r="D149" s="312"/>
      <c r="E149" s="312"/>
      <c r="F149" s="360" t="s">
        <v>2019</v>
      </c>
      <c r="G149" s="312"/>
      <c r="H149" s="359" t="s">
        <v>2058</v>
      </c>
      <c r="I149" s="359" t="s">
        <v>2021</v>
      </c>
      <c r="J149" s="359">
        <v>120</v>
      </c>
      <c r="K149" s="355"/>
    </row>
    <row r="150" ht="15" customHeight="1">
      <c r="B150" s="334"/>
      <c r="C150" s="359" t="s">
        <v>2067</v>
      </c>
      <c r="D150" s="312"/>
      <c r="E150" s="312"/>
      <c r="F150" s="360" t="s">
        <v>2019</v>
      </c>
      <c r="G150" s="312"/>
      <c r="H150" s="359" t="s">
        <v>2078</v>
      </c>
      <c r="I150" s="359" t="s">
        <v>2021</v>
      </c>
      <c r="J150" s="359" t="s">
        <v>2069</v>
      </c>
      <c r="K150" s="355"/>
    </row>
    <row r="151" ht="15" customHeight="1">
      <c r="B151" s="334"/>
      <c r="C151" s="359" t="s">
        <v>97</v>
      </c>
      <c r="D151" s="312"/>
      <c r="E151" s="312"/>
      <c r="F151" s="360" t="s">
        <v>2019</v>
      </c>
      <c r="G151" s="312"/>
      <c r="H151" s="359" t="s">
        <v>2079</v>
      </c>
      <c r="I151" s="359" t="s">
        <v>2021</v>
      </c>
      <c r="J151" s="359" t="s">
        <v>2069</v>
      </c>
      <c r="K151" s="355"/>
    </row>
    <row r="152" ht="15" customHeight="1">
      <c r="B152" s="334"/>
      <c r="C152" s="359" t="s">
        <v>2024</v>
      </c>
      <c r="D152" s="312"/>
      <c r="E152" s="312"/>
      <c r="F152" s="360" t="s">
        <v>2025</v>
      </c>
      <c r="G152" s="312"/>
      <c r="H152" s="359" t="s">
        <v>2058</v>
      </c>
      <c r="I152" s="359" t="s">
        <v>2021</v>
      </c>
      <c r="J152" s="359">
        <v>50</v>
      </c>
      <c r="K152" s="355"/>
    </row>
    <row r="153" ht="15" customHeight="1">
      <c r="B153" s="334"/>
      <c r="C153" s="359" t="s">
        <v>2027</v>
      </c>
      <c r="D153" s="312"/>
      <c r="E153" s="312"/>
      <c r="F153" s="360" t="s">
        <v>2019</v>
      </c>
      <c r="G153" s="312"/>
      <c r="H153" s="359" t="s">
        <v>2058</v>
      </c>
      <c r="I153" s="359" t="s">
        <v>2029</v>
      </c>
      <c r="J153" s="359"/>
      <c r="K153" s="355"/>
    </row>
    <row r="154" ht="15" customHeight="1">
      <c r="B154" s="334"/>
      <c r="C154" s="359" t="s">
        <v>2038</v>
      </c>
      <c r="D154" s="312"/>
      <c r="E154" s="312"/>
      <c r="F154" s="360" t="s">
        <v>2025</v>
      </c>
      <c r="G154" s="312"/>
      <c r="H154" s="359" t="s">
        <v>2058</v>
      </c>
      <c r="I154" s="359" t="s">
        <v>2021</v>
      </c>
      <c r="J154" s="359">
        <v>50</v>
      </c>
      <c r="K154" s="355"/>
    </row>
    <row r="155" ht="15" customHeight="1">
      <c r="B155" s="334"/>
      <c r="C155" s="359" t="s">
        <v>2046</v>
      </c>
      <c r="D155" s="312"/>
      <c r="E155" s="312"/>
      <c r="F155" s="360" t="s">
        <v>2025</v>
      </c>
      <c r="G155" s="312"/>
      <c r="H155" s="359" t="s">
        <v>2058</v>
      </c>
      <c r="I155" s="359" t="s">
        <v>2021</v>
      </c>
      <c r="J155" s="359">
        <v>50</v>
      </c>
      <c r="K155" s="355"/>
    </row>
    <row r="156" ht="15" customHeight="1">
      <c r="B156" s="334"/>
      <c r="C156" s="359" t="s">
        <v>2044</v>
      </c>
      <c r="D156" s="312"/>
      <c r="E156" s="312"/>
      <c r="F156" s="360" t="s">
        <v>2025</v>
      </c>
      <c r="G156" s="312"/>
      <c r="H156" s="359" t="s">
        <v>2058</v>
      </c>
      <c r="I156" s="359" t="s">
        <v>2021</v>
      </c>
      <c r="J156" s="359">
        <v>50</v>
      </c>
      <c r="K156" s="355"/>
    </row>
    <row r="157" ht="15" customHeight="1">
      <c r="B157" s="334"/>
      <c r="C157" s="359" t="s">
        <v>123</v>
      </c>
      <c r="D157" s="312"/>
      <c r="E157" s="312"/>
      <c r="F157" s="360" t="s">
        <v>2019</v>
      </c>
      <c r="G157" s="312"/>
      <c r="H157" s="359" t="s">
        <v>2080</v>
      </c>
      <c r="I157" s="359" t="s">
        <v>2021</v>
      </c>
      <c r="J157" s="359" t="s">
        <v>2081</v>
      </c>
      <c r="K157" s="355"/>
    </row>
    <row r="158" ht="15" customHeight="1">
      <c r="B158" s="334"/>
      <c r="C158" s="359" t="s">
        <v>2082</v>
      </c>
      <c r="D158" s="312"/>
      <c r="E158" s="312"/>
      <c r="F158" s="360" t="s">
        <v>2019</v>
      </c>
      <c r="G158" s="312"/>
      <c r="H158" s="359" t="s">
        <v>2083</v>
      </c>
      <c r="I158" s="359" t="s">
        <v>2053</v>
      </c>
      <c r="J158" s="359"/>
      <c r="K158" s="355"/>
    </row>
    <row r="159" ht="15" customHeight="1">
      <c r="B159" s="361"/>
      <c r="C159" s="343"/>
      <c r="D159" s="343"/>
      <c r="E159" s="343"/>
      <c r="F159" s="343"/>
      <c r="G159" s="343"/>
      <c r="H159" s="343"/>
      <c r="I159" s="343"/>
      <c r="J159" s="343"/>
      <c r="K159" s="362"/>
    </row>
    <row r="160" ht="18.75" customHeight="1">
      <c r="B160" s="308"/>
      <c r="C160" s="312"/>
      <c r="D160" s="312"/>
      <c r="E160" s="312"/>
      <c r="F160" s="333"/>
      <c r="G160" s="312"/>
      <c r="H160" s="312"/>
      <c r="I160" s="312"/>
      <c r="J160" s="312"/>
      <c r="K160" s="308"/>
    </row>
    <row r="161" ht="18.75" customHeight="1">
      <c r="B161" s="319"/>
      <c r="C161" s="319"/>
      <c r="D161" s="319"/>
      <c r="E161" s="319"/>
      <c r="F161" s="319"/>
      <c r="G161" s="319"/>
      <c r="H161" s="319"/>
      <c r="I161" s="319"/>
      <c r="J161" s="319"/>
      <c r="K161" s="319"/>
    </row>
    <row r="162" ht="7.5" customHeight="1">
      <c r="B162" s="298"/>
      <c r="C162" s="299"/>
      <c r="D162" s="299"/>
      <c r="E162" s="299"/>
      <c r="F162" s="299"/>
      <c r="G162" s="299"/>
      <c r="H162" s="299"/>
      <c r="I162" s="299"/>
      <c r="J162" s="299"/>
      <c r="K162" s="300"/>
    </row>
    <row r="163" ht="45" customHeight="1">
      <c r="B163" s="301"/>
      <c r="C163" s="302" t="s">
        <v>2084</v>
      </c>
      <c r="D163" s="302"/>
      <c r="E163" s="302"/>
      <c r="F163" s="302"/>
      <c r="G163" s="302"/>
      <c r="H163" s="302"/>
      <c r="I163" s="302"/>
      <c r="J163" s="302"/>
      <c r="K163" s="303"/>
    </row>
    <row r="164" ht="17.25" customHeight="1">
      <c r="B164" s="301"/>
      <c r="C164" s="326" t="s">
        <v>2013</v>
      </c>
      <c r="D164" s="326"/>
      <c r="E164" s="326"/>
      <c r="F164" s="326" t="s">
        <v>2014</v>
      </c>
      <c r="G164" s="363"/>
      <c r="H164" s="364" t="s">
        <v>147</v>
      </c>
      <c r="I164" s="364" t="s">
        <v>57</v>
      </c>
      <c r="J164" s="326" t="s">
        <v>2015</v>
      </c>
      <c r="K164" s="303"/>
    </row>
    <row r="165" ht="17.25" customHeight="1">
      <c r="B165" s="304"/>
      <c r="C165" s="328" t="s">
        <v>2016</v>
      </c>
      <c r="D165" s="328"/>
      <c r="E165" s="328"/>
      <c r="F165" s="329" t="s">
        <v>2017</v>
      </c>
      <c r="G165" s="365"/>
      <c r="H165" s="366"/>
      <c r="I165" s="366"/>
      <c r="J165" s="328" t="s">
        <v>2018</v>
      </c>
      <c r="K165" s="306"/>
    </row>
    <row r="166" ht="5.25" customHeight="1">
      <c r="B166" s="334"/>
      <c r="C166" s="331"/>
      <c r="D166" s="331"/>
      <c r="E166" s="331"/>
      <c r="F166" s="331"/>
      <c r="G166" s="332"/>
      <c r="H166" s="331"/>
      <c r="I166" s="331"/>
      <c r="J166" s="331"/>
      <c r="K166" s="355"/>
    </row>
    <row r="167" ht="15" customHeight="1">
      <c r="B167" s="334"/>
      <c r="C167" s="312" t="s">
        <v>2022</v>
      </c>
      <c r="D167" s="312"/>
      <c r="E167" s="312"/>
      <c r="F167" s="333" t="s">
        <v>2019</v>
      </c>
      <c r="G167" s="312"/>
      <c r="H167" s="312" t="s">
        <v>2058</v>
      </c>
      <c r="I167" s="312" t="s">
        <v>2021</v>
      </c>
      <c r="J167" s="312">
        <v>120</v>
      </c>
      <c r="K167" s="355"/>
    </row>
    <row r="168" ht="15" customHeight="1">
      <c r="B168" s="334"/>
      <c r="C168" s="312" t="s">
        <v>2067</v>
      </c>
      <c r="D168" s="312"/>
      <c r="E168" s="312"/>
      <c r="F168" s="333" t="s">
        <v>2019</v>
      </c>
      <c r="G168" s="312"/>
      <c r="H168" s="312" t="s">
        <v>2068</v>
      </c>
      <c r="I168" s="312" t="s">
        <v>2021</v>
      </c>
      <c r="J168" s="312" t="s">
        <v>2069</v>
      </c>
      <c r="K168" s="355"/>
    </row>
    <row r="169" ht="15" customHeight="1">
      <c r="B169" s="334"/>
      <c r="C169" s="312" t="s">
        <v>97</v>
      </c>
      <c r="D169" s="312"/>
      <c r="E169" s="312"/>
      <c r="F169" s="333" t="s">
        <v>2019</v>
      </c>
      <c r="G169" s="312"/>
      <c r="H169" s="312" t="s">
        <v>2085</v>
      </c>
      <c r="I169" s="312" t="s">
        <v>2021</v>
      </c>
      <c r="J169" s="312" t="s">
        <v>2069</v>
      </c>
      <c r="K169" s="355"/>
    </row>
    <row r="170" ht="15" customHeight="1">
      <c r="B170" s="334"/>
      <c r="C170" s="312" t="s">
        <v>2024</v>
      </c>
      <c r="D170" s="312"/>
      <c r="E170" s="312"/>
      <c r="F170" s="333" t="s">
        <v>2025</v>
      </c>
      <c r="G170" s="312"/>
      <c r="H170" s="312" t="s">
        <v>2085</v>
      </c>
      <c r="I170" s="312" t="s">
        <v>2021</v>
      </c>
      <c r="J170" s="312">
        <v>50</v>
      </c>
      <c r="K170" s="355"/>
    </row>
    <row r="171" ht="15" customHeight="1">
      <c r="B171" s="334"/>
      <c r="C171" s="312" t="s">
        <v>2027</v>
      </c>
      <c r="D171" s="312"/>
      <c r="E171" s="312"/>
      <c r="F171" s="333" t="s">
        <v>2019</v>
      </c>
      <c r="G171" s="312"/>
      <c r="H171" s="312" t="s">
        <v>2085</v>
      </c>
      <c r="I171" s="312" t="s">
        <v>2029</v>
      </c>
      <c r="J171" s="312"/>
      <c r="K171" s="355"/>
    </row>
    <row r="172" ht="15" customHeight="1">
      <c r="B172" s="334"/>
      <c r="C172" s="312" t="s">
        <v>2038</v>
      </c>
      <c r="D172" s="312"/>
      <c r="E172" s="312"/>
      <c r="F172" s="333" t="s">
        <v>2025</v>
      </c>
      <c r="G172" s="312"/>
      <c r="H172" s="312" t="s">
        <v>2085</v>
      </c>
      <c r="I172" s="312" t="s">
        <v>2021</v>
      </c>
      <c r="J172" s="312">
        <v>50</v>
      </c>
      <c r="K172" s="355"/>
    </row>
    <row r="173" ht="15" customHeight="1">
      <c r="B173" s="334"/>
      <c r="C173" s="312" t="s">
        <v>2046</v>
      </c>
      <c r="D173" s="312"/>
      <c r="E173" s="312"/>
      <c r="F173" s="333" t="s">
        <v>2025</v>
      </c>
      <c r="G173" s="312"/>
      <c r="H173" s="312" t="s">
        <v>2085</v>
      </c>
      <c r="I173" s="312" t="s">
        <v>2021</v>
      </c>
      <c r="J173" s="312">
        <v>50</v>
      </c>
      <c r="K173" s="355"/>
    </row>
    <row r="174" ht="15" customHeight="1">
      <c r="B174" s="334"/>
      <c r="C174" s="312" t="s">
        <v>2044</v>
      </c>
      <c r="D174" s="312"/>
      <c r="E174" s="312"/>
      <c r="F174" s="333" t="s">
        <v>2025</v>
      </c>
      <c r="G174" s="312"/>
      <c r="H174" s="312" t="s">
        <v>2085</v>
      </c>
      <c r="I174" s="312" t="s">
        <v>2021</v>
      </c>
      <c r="J174" s="312">
        <v>50</v>
      </c>
      <c r="K174" s="355"/>
    </row>
    <row r="175" ht="15" customHeight="1">
      <c r="B175" s="334"/>
      <c r="C175" s="312" t="s">
        <v>146</v>
      </c>
      <c r="D175" s="312"/>
      <c r="E175" s="312"/>
      <c r="F175" s="333" t="s">
        <v>2019</v>
      </c>
      <c r="G175" s="312"/>
      <c r="H175" s="312" t="s">
        <v>2086</v>
      </c>
      <c r="I175" s="312" t="s">
        <v>2087</v>
      </c>
      <c r="J175" s="312"/>
      <c r="K175" s="355"/>
    </row>
    <row r="176" ht="15" customHeight="1">
      <c r="B176" s="334"/>
      <c r="C176" s="312" t="s">
        <v>57</v>
      </c>
      <c r="D176" s="312"/>
      <c r="E176" s="312"/>
      <c r="F176" s="333" t="s">
        <v>2019</v>
      </c>
      <c r="G176" s="312"/>
      <c r="H176" s="312" t="s">
        <v>2088</v>
      </c>
      <c r="I176" s="312" t="s">
        <v>2089</v>
      </c>
      <c r="J176" s="312">
        <v>1</v>
      </c>
      <c r="K176" s="355"/>
    </row>
    <row r="177" ht="15" customHeight="1">
      <c r="B177" s="334"/>
      <c r="C177" s="312" t="s">
        <v>53</v>
      </c>
      <c r="D177" s="312"/>
      <c r="E177" s="312"/>
      <c r="F177" s="333" t="s">
        <v>2019</v>
      </c>
      <c r="G177" s="312"/>
      <c r="H177" s="312" t="s">
        <v>2090</v>
      </c>
      <c r="I177" s="312" t="s">
        <v>2021</v>
      </c>
      <c r="J177" s="312">
        <v>20</v>
      </c>
      <c r="K177" s="355"/>
    </row>
    <row r="178" ht="15" customHeight="1">
      <c r="B178" s="334"/>
      <c r="C178" s="312" t="s">
        <v>147</v>
      </c>
      <c r="D178" s="312"/>
      <c r="E178" s="312"/>
      <c r="F178" s="333" t="s">
        <v>2019</v>
      </c>
      <c r="G178" s="312"/>
      <c r="H178" s="312" t="s">
        <v>2091</v>
      </c>
      <c r="I178" s="312" t="s">
        <v>2021</v>
      </c>
      <c r="J178" s="312">
        <v>255</v>
      </c>
      <c r="K178" s="355"/>
    </row>
    <row r="179" ht="15" customHeight="1">
      <c r="B179" s="334"/>
      <c r="C179" s="312" t="s">
        <v>148</v>
      </c>
      <c r="D179" s="312"/>
      <c r="E179" s="312"/>
      <c r="F179" s="333" t="s">
        <v>2019</v>
      </c>
      <c r="G179" s="312"/>
      <c r="H179" s="312" t="s">
        <v>1984</v>
      </c>
      <c r="I179" s="312" t="s">
        <v>2021</v>
      </c>
      <c r="J179" s="312">
        <v>10</v>
      </c>
      <c r="K179" s="355"/>
    </row>
    <row r="180" ht="15" customHeight="1">
      <c r="B180" s="334"/>
      <c r="C180" s="312" t="s">
        <v>149</v>
      </c>
      <c r="D180" s="312"/>
      <c r="E180" s="312"/>
      <c r="F180" s="333" t="s">
        <v>2019</v>
      </c>
      <c r="G180" s="312"/>
      <c r="H180" s="312" t="s">
        <v>2092</v>
      </c>
      <c r="I180" s="312" t="s">
        <v>2053</v>
      </c>
      <c r="J180" s="312"/>
      <c r="K180" s="355"/>
    </row>
    <row r="181" ht="15" customHeight="1">
      <c r="B181" s="334"/>
      <c r="C181" s="312" t="s">
        <v>2093</v>
      </c>
      <c r="D181" s="312"/>
      <c r="E181" s="312"/>
      <c r="F181" s="333" t="s">
        <v>2019</v>
      </c>
      <c r="G181" s="312"/>
      <c r="H181" s="312" t="s">
        <v>2094</v>
      </c>
      <c r="I181" s="312" t="s">
        <v>2053</v>
      </c>
      <c r="J181" s="312"/>
      <c r="K181" s="355"/>
    </row>
    <row r="182" ht="15" customHeight="1">
      <c r="B182" s="334"/>
      <c r="C182" s="312" t="s">
        <v>2082</v>
      </c>
      <c r="D182" s="312"/>
      <c r="E182" s="312"/>
      <c r="F182" s="333" t="s">
        <v>2019</v>
      </c>
      <c r="G182" s="312"/>
      <c r="H182" s="312" t="s">
        <v>2095</v>
      </c>
      <c r="I182" s="312" t="s">
        <v>2053</v>
      </c>
      <c r="J182" s="312"/>
      <c r="K182" s="355"/>
    </row>
    <row r="183" ht="15" customHeight="1">
      <c r="B183" s="334"/>
      <c r="C183" s="312" t="s">
        <v>151</v>
      </c>
      <c r="D183" s="312"/>
      <c r="E183" s="312"/>
      <c r="F183" s="333" t="s">
        <v>2025</v>
      </c>
      <c r="G183" s="312"/>
      <c r="H183" s="312" t="s">
        <v>2096</v>
      </c>
      <c r="I183" s="312" t="s">
        <v>2021</v>
      </c>
      <c r="J183" s="312">
        <v>50</v>
      </c>
      <c r="K183" s="355"/>
    </row>
    <row r="184" ht="15" customHeight="1">
      <c r="B184" s="334"/>
      <c r="C184" s="312" t="s">
        <v>2097</v>
      </c>
      <c r="D184" s="312"/>
      <c r="E184" s="312"/>
      <c r="F184" s="333" t="s">
        <v>2025</v>
      </c>
      <c r="G184" s="312"/>
      <c r="H184" s="312" t="s">
        <v>2098</v>
      </c>
      <c r="I184" s="312" t="s">
        <v>2099</v>
      </c>
      <c r="J184" s="312"/>
      <c r="K184" s="355"/>
    </row>
    <row r="185" ht="15" customHeight="1">
      <c r="B185" s="334"/>
      <c r="C185" s="312" t="s">
        <v>2100</v>
      </c>
      <c r="D185" s="312"/>
      <c r="E185" s="312"/>
      <c r="F185" s="333" t="s">
        <v>2025</v>
      </c>
      <c r="G185" s="312"/>
      <c r="H185" s="312" t="s">
        <v>2101</v>
      </c>
      <c r="I185" s="312" t="s">
        <v>2099</v>
      </c>
      <c r="J185" s="312"/>
      <c r="K185" s="355"/>
    </row>
    <row r="186" ht="15" customHeight="1">
      <c r="B186" s="334"/>
      <c r="C186" s="312" t="s">
        <v>2102</v>
      </c>
      <c r="D186" s="312"/>
      <c r="E186" s="312"/>
      <c r="F186" s="333" t="s">
        <v>2025</v>
      </c>
      <c r="G186" s="312"/>
      <c r="H186" s="312" t="s">
        <v>2103</v>
      </c>
      <c r="I186" s="312" t="s">
        <v>2099</v>
      </c>
      <c r="J186" s="312"/>
      <c r="K186" s="355"/>
    </row>
    <row r="187" ht="15" customHeight="1">
      <c r="B187" s="334"/>
      <c r="C187" s="367" t="s">
        <v>2104</v>
      </c>
      <c r="D187" s="312"/>
      <c r="E187" s="312"/>
      <c r="F187" s="333" t="s">
        <v>2025</v>
      </c>
      <c r="G187" s="312"/>
      <c r="H187" s="312" t="s">
        <v>2105</v>
      </c>
      <c r="I187" s="312" t="s">
        <v>2106</v>
      </c>
      <c r="J187" s="368" t="s">
        <v>2107</v>
      </c>
      <c r="K187" s="355"/>
    </row>
    <row r="188" ht="15" customHeight="1">
      <c r="B188" s="334"/>
      <c r="C188" s="318" t="s">
        <v>42</v>
      </c>
      <c r="D188" s="312"/>
      <c r="E188" s="312"/>
      <c r="F188" s="333" t="s">
        <v>2019</v>
      </c>
      <c r="G188" s="312"/>
      <c r="H188" s="308" t="s">
        <v>2108</v>
      </c>
      <c r="I188" s="312" t="s">
        <v>2109</v>
      </c>
      <c r="J188" s="312"/>
      <c r="K188" s="355"/>
    </row>
    <row r="189" ht="15" customHeight="1">
      <c r="B189" s="334"/>
      <c r="C189" s="318" t="s">
        <v>2110</v>
      </c>
      <c r="D189" s="312"/>
      <c r="E189" s="312"/>
      <c r="F189" s="333" t="s">
        <v>2019</v>
      </c>
      <c r="G189" s="312"/>
      <c r="H189" s="312" t="s">
        <v>2111</v>
      </c>
      <c r="I189" s="312" t="s">
        <v>2053</v>
      </c>
      <c r="J189" s="312"/>
      <c r="K189" s="355"/>
    </row>
    <row r="190" ht="15" customHeight="1">
      <c r="B190" s="334"/>
      <c r="C190" s="318" t="s">
        <v>2112</v>
      </c>
      <c r="D190" s="312"/>
      <c r="E190" s="312"/>
      <c r="F190" s="333" t="s">
        <v>2019</v>
      </c>
      <c r="G190" s="312"/>
      <c r="H190" s="312" t="s">
        <v>2113</v>
      </c>
      <c r="I190" s="312" t="s">
        <v>2053</v>
      </c>
      <c r="J190" s="312"/>
      <c r="K190" s="355"/>
    </row>
    <row r="191" ht="15" customHeight="1">
      <c r="B191" s="334"/>
      <c r="C191" s="318" t="s">
        <v>2114</v>
      </c>
      <c r="D191" s="312"/>
      <c r="E191" s="312"/>
      <c r="F191" s="333" t="s">
        <v>2025</v>
      </c>
      <c r="G191" s="312"/>
      <c r="H191" s="312" t="s">
        <v>2115</v>
      </c>
      <c r="I191" s="312" t="s">
        <v>2053</v>
      </c>
      <c r="J191" s="312"/>
      <c r="K191" s="355"/>
    </row>
    <row r="192" ht="15" customHeight="1">
      <c r="B192" s="361"/>
      <c r="C192" s="369"/>
      <c r="D192" s="343"/>
      <c r="E192" s="343"/>
      <c r="F192" s="343"/>
      <c r="G192" s="343"/>
      <c r="H192" s="343"/>
      <c r="I192" s="343"/>
      <c r="J192" s="343"/>
      <c r="K192" s="362"/>
    </row>
    <row r="193" ht="18.75" customHeight="1">
      <c r="B193" s="308"/>
      <c r="C193" s="312"/>
      <c r="D193" s="312"/>
      <c r="E193" s="312"/>
      <c r="F193" s="333"/>
      <c r="G193" s="312"/>
      <c r="H193" s="312"/>
      <c r="I193" s="312"/>
      <c r="J193" s="312"/>
      <c r="K193" s="308"/>
    </row>
    <row r="194" ht="18.75" customHeight="1">
      <c r="B194" s="308"/>
      <c r="C194" s="312"/>
      <c r="D194" s="312"/>
      <c r="E194" s="312"/>
      <c r="F194" s="333"/>
      <c r="G194" s="312"/>
      <c r="H194" s="312"/>
      <c r="I194" s="312"/>
      <c r="J194" s="312"/>
      <c r="K194" s="308"/>
    </row>
    <row r="195" ht="18.75" customHeight="1">
      <c r="B195" s="319"/>
      <c r="C195" s="319"/>
      <c r="D195" s="319"/>
      <c r="E195" s="319"/>
      <c r="F195" s="319"/>
      <c r="G195" s="319"/>
      <c r="H195" s="319"/>
      <c r="I195" s="319"/>
      <c r="J195" s="319"/>
      <c r="K195" s="319"/>
    </row>
    <row r="196" ht="13.5">
      <c r="B196" s="298"/>
      <c r="C196" s="299"/>
      <c r="D196" s="299"/>
      <c r="E196" s="299"/>
      <c r="F196" s="299"/>
      <c r="G196" s="299"/>
      <c r="H196" s="299"/>
      <c r="I196" s="299"/>
      <c r="J196" s="299"/>
      <c r="K196" s="300"/>
    </row>
    <row r="197" ht="21">
      <c r="B197" s="301"/>
      <c r="C197" s="302" t="s">
        <v>2116</v>
      </c>
      <c r="D197" s="302"/>
      <c r="E197" s="302"/>
      <c r="F197" s="302"/>
      <c r="G197" s="302"/>
      <c r="H197" s="302"/>
      <c r="I197" s="302"/>
      <c r="J197" s="302"/>
      <c r="K197" s="303"/>
    </row>
    <row r="198" ht="25.5" customHeight="1">
      <c r="B198" s="301"/>
      <c r="C198" s="370" t="s">
        <v>2117</v>
      </c>
      <c r="D198" s="370"/>
      <c r="E198" s="370"/>
      <c r="F198" s="370" t="s">
        <v>2118</v>
      </c>
      <c r="G198" s="371"/>
      <c r="H198" s="370" t="s">
        <v>2119</v>
      </c>
      <c r="I198" s="370"/>
      <c r="J198" s="370"/>
      <c r="K198" s="303"/>
    </row>
    <row r="199" ht="5.25" customHeight="1">
      <c r="B199" s="334"/>
      <c r="C199" s="331"/>
      <c r="D199" s="331"/>
      <c r="E199" s="331"/>
      <c r="F199" s="331"/>
      <c r="G199" s="312"/>
      <c r="H199" s="331"/>
      <c r="I199" s="331"/>
      <c r="J199" s="331"/>
      <c r="K199" s="355"/>
    </row>
    <row r="200" ht="15" customHeight="1">
      <c r="B200" s="334"/>
      <c r="C200" s="312" t="s">
        <v>2109</v>
      </c>
      <c r="D200" s="312"/>
      <c r="E200" s="312"/>
      <c r="F200" s="333" t="s">
        <v>43</v>
      </c>
      <c r="G200" s="312"/>
      <c r="H200" s="312" t="s">
        <v>2120</v>
      </c>
      <c r="I200" s="312"/>
      <c r="J200" s="312"/>
      <c r="K200" s="355"/>
    </row>
    <row r="201" ht="15" customHeight="1">
      <c r="B201" s="334"/>
      <c r="C201" s="340"/>
      <c r="D201" s="312"/>
      <c r="E201" s="312"/>
      <c r="F201" s="333" t="s">
        <v>44</v>
      </c>
      <c r="G201" s="312"/>
      <c r="H201" s="312" t="s">
        <v>2121</v>
      </c>
      <c r="I201" s="312"/>
      <c r="J201" s="312"/>
      <c r="K201" s="355"/>
    </row>
    <row r="202" ht="15" customHeight="1">
      <c r="B202" s="334"/>
      <c r="C202" s="340"/>
      <c r="D202" s="312"/>
      <c r="E202" s="312"/>
      <c r="F202" s="333" t="s">
        <v>47</v>
      </c>
      <c r="G202" s="312"/>
      <c r="H202" s="312" t="s">
        <v>2122</v>
      </c>
      <c r="I202" s="312"/>
      <c r="J202" s="312"/>
      <c r="K202" s="355"/>
    </row>
    <row r="203" ht="15" customHeight="1">
      <c r="B203" s="334"/>
      <c r="C203" s="312"/>
      <c r="D203" s="312"/>
      <c r="E203" s="312"/>
      <c r="F203" s="333" t="s">
        <v>45</v>
      </c>
      <c r="G203" s="312"/>
      <c r="H203" s="312" t="s">
        <v>2123</v>
      </c>
      <c r="I203" s="312"/>
      <c r="J203" s="312"/>
      <c r="K203" s="355"/>
    </row>
    <row r="204" ht="15" customHeight="1">
      <c r="B204" s="334"/>
      <c r="C204" s="312"/>
      <c r="D204" s="312"/>
      <c r="E204" s="312"/>
      <c r="F204" s="333" t="s">
        <v>46</v>
      </c>
      <c r="G204" s="312"/>
      <c r="H204" s="312" t="s">
        <v>2124</v>
      </c>
      <c r="I204" s="312"/>
      <c r="J204" s="312"/>
      <c r="K204" s="355"/>
    </row>
    <row r="205" ht="15" customHeight="1">
      <c r="B205" s="334"/>
      <c r="C205" s="312"/>
      <c r="D205" s="312"/>
      <c r="E205" s="312"/>
      <c r="F205" s="333"/>
      <c r="G205" s="312"/>
      <c r="H205" s="312"/>
      <c r="I205" s="312"/>
      <c r="J205" s="312"/>
      <c r="K205" s="355"/>
    </row>
    <row r="206" ht="15" customHeight="1">
      <c r="B206" s="334"/>
      <c r="C206" s="312" t="s">
        <v>2065</v>
      </c>
      <c r="D206" s="312"/>
      <c r="E206" s="312"/>
      <c r="F206" s="333" t="s">
        <v>79</v>
      </c>
      <c r="G206" s="312"/>
      <c r="H206" s="312" t="s">
        <v>2125</v>
      </c>
      <c r="I206" s="312"/>
      <c r="J206" s="312"/>
      <c r="K206" s="355"/>
    </row>
    <row r="207" ht="15" customHeight="1">
      <c r="B207" s="334"/>
      <c r="C207" s="340"/>
      <c r="D207" s="312"/>
      <c r="E207" s="312"/>
      <c r="F207" s="333" t="s">
        <v>1965</v>
      </c>
      <c r="G207" s="312"/>
      <c r="H207" s="312" t="s">
        <v>1966</v>
      </c>
      <c r="I207" s="312"/>
      <c r="J207" s="312"/>
      <c r="K207" s="355"/>
    </row>
    <row r="208" ht="15" customHeight="1">
      <c r="B208" s="334"/>
      <c r="C208" s="312"/>
      <c r="D208" s="312"/>
      <c r="E208" s="312"/>
      <c r="F208" s="333" t="s">
        <v>1963</v>
      </c>
      <c r="G208" s="312"/>
      <c r="H208" s="312" t="s">
        <v>2126</v>
      </c>
      <c r="I208" s="312"/>
      <c r="J208" s="312"/>
      <c r="K208" s="355"/>
    </row>
    <row r="209" ht="15" customHeight="1">
      <c r="B209" s="372"/>
      <c r="C209" s="340"/>
      <c r="D209" s="340"/>
      <c r="E209" s="340"/>
      <c r="F209" s="333" t="s">
        <v>1967</v>
      </c>
      <c r="G209" s="318"/>
      <c r="H209" s="359" t="s">
        <v>1968</v>
      </c>
      <c r="I209" s="359"/>
      <c r="J209" s="359"/>
      <c r="K209" s="373"/>
    </row>
    <row r="210" ht="15" customHeight="1">
      <c r="B210" s="372"/>
      <c r="C210" s="340"/>
      <c r="D210" s="340"/>
      <c r="E210" s="340"/>
      <c r="F210" s="333" t="s">
        <v>1939</v>
      </c>
      <c r="G210" s="318"/>
      <c r="H210" s="359" t="s">
        <v>112</v>
      </c>
      <c r="I210" s="359"/>
      <c r="J210" s="359"/>
      <c r="K210" s="373"/>
    </row>
    <row r="211" ht="15" customHeight="1">
      <c r="B211" s="372"/>
      <c r="C211" s="340"/>
      <c r="D211" s="340"/>
      <c r="E211" s="340"/>
      <c r="F211" s="374"/>
      <c r="G211" s="318"/>
      <c r="H211" s="375"/>
      <c r="I211" s="375"/>
      <c r="J211" s="375"/>
      <c r="K211" s="373"/>
    </row>
    <row r="212" ht="15" customHeight="1">
      <c r="B212" s="372"/>
      <c r="C212" s="312" t="s">
        <v>2089</v>
      </c>
      <c r="D212" s="340"/>
      <c r="E212" s="340"/>
      <c r="F212" s="333">
        <v>1</v>
      </c>
      <c r="G212" s="318"/>
      <c r="H212" s="359" t="s">
        <v>2127</v>
      </c>
      <c r="I212" s="359"/>
      <c r="J212" s="359"/>
      <c r="K212" s="373"/>
    </row>
    <row r="213" ht="15" customHeight="1">
      <c r="B213" s="372"/>
      <c r="C213" s="340"/>
      <c r="D213" s="340"/>
      <c r="E213" s="340"/>
      <c r="F213" s="333">
        <v>2</v>
      </c>
      <c r="G213" s="318"/>
      <c r="H213" s="359" t="s">
        <v>2128</v>
      </c>
      <c r="I213" s="359"/>
      <c r="J213" s="359"/>
      <c r="K213" s="373"/>
    </row>
    <row r="214" ht="15" customHeight="1">
      <c r="B214" s="372"/>
      <c r="C214" s="340"/>
      <c r="D214" s="340"/>
      <c r="E214" s="340"/>
      <c r="F214" s="333">
        <v>3</v>
      </c>
      <c r="G214" s="318"/>
      <c r="H214" s="359" t="s">
        <v>2129</v>
      </c>
      <c r="I214" s="359"/>
      <c r="J214" s="359"/>
      <c r="K214" s="373"/>
    </row>
    <row r="215" ht="15" customHeight="1">
      <c r="B215" s="372"/>
      <c r="C215" s="340"/>
      <c r="D215" s="340"/>
      <c r="E215" s="340"/>
      <c r="F215" s="333">
        <v>4</v>
      </c>
      <c r="G215" s="318"/>
      <c r="H215" s="359" t="s">
        <v>2130</v>
      </c>
      <c r="I215" s="359"/>
      <c r="J215" s="359"/>
      <c r="K215" s="373"/>
    </row>
    <row r="216" ht="12.75" customHeight="1">
      <c r="B216" s="376"/>
      <c r="C216" s="377"/>
      <c r="D216" s="377"/>
      <c r="E216" s="377"/>
      <c r="F216" s="377"/>
      <c r="G216" s="377"/>
      <c r="H216" s="377"/>
      <c r="I216" s="377"/>
      <c r="J216" s="377"/>
      <c r="K216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81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 s="1" customFormat="1">
      <c r="B8" s="46"/>
      <c r="C8" s="47"/>
      <c r="D8" s="40" t="s">
        <v>120</v>
      </c>
      <c r="E8" s="47"/>
      <c r="F8" s="47"/>
      <c r="G8" s="47"/>
      <c r="H8" s="47"/>
      <c r="I8" s="156"/>
      <c r="J8" s="47"/>
      <c r="K8" s="51"/>
    </row>
    <row r="9" s="1" customFormat="1" ht="36.96" customHeight="1">
      <c r="B9" s="46"/>
      <c r="C9" s="47"/>
      <c r="D9" s="47"/>
      <c r="E9" s="157" t="s">
        <v>121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7"/>
      <c r="E10" s="47"/>
      <c r="F10" s="47"/>
      <c r="G10" s="47"/>
      <c r="H10" s="47"/>
      <c r="I10" s="156"/>
      <c r="J10" s="47"/>
      <c r="K10" s="51"/>
    </row>
    <row r="11" s="1" customFormat="1" ht="14.4" customHeight="1">
      <c r="B11" s="46"/>
      <c r="C11" s="47"/>
      <c r="D11" s="40" t="s">
        <v>20</v>
      </c>
      <c r="E11" s="47"/>
      <c r="F11" s="35" t="s">
        <v>21</v>
      </c>
      <c r="G11" s="47"/>
      <c r="H11" s="47"/>
      <c r="I11" s="158" t="s">
        <v>22</v>
      </c>
      <c r="J11" s="35" t="s">
        <v>21</v>
      </c>
      <c r="K11" s="51"/>
    </row>
    <row r="12" s="1" customFormat="1" ht="14.4" customHeight="1">
      <c r="B12" s="46"/>
      <c r="C12" s="47"/>
      <c r="D12" s="40" t="s">
        <v>23</v>
      </c>
      <c r="E12" s="47"/>
      <c r="F12" s="35" t="s">
        <v>24</v>
      </c>
      <c r="G12" s="47"/>
      <c r="H12" s="47"/>
      <c r="I12" s="158" t="s">
        <v>25</v>
      </c>
      <c r="J12" s="159" t="str">
        <f>'Rekapitulace stavby'!AN8</f>
        <v>7. 2. 2019</v>
      </c>
      <c r="K12" s="51"/>
    </row>
    <row r="13" s="1" customFormat="1" ht="10.8" customHeight="1">
      <c r="B13" s="46"/>
      <c r="C13" s="47"/>
      <c r="D13" s="47"/>
      <c r="E13" s="47"/>
      <c r="F13" s="47"/>
      <c r="G13" s="47"/>
      <c r="H13" s="47"/>
      <c r="I13" s="156"/>
      <c r="J13" s="47"/>
      <c r="K13" s="51"/>
    </row>
    <row r="14" s="1" customFormat="1" ht="14.4" customHeight="1">
      <c r="B14" s="46"/>
      <c r="C14" s="47"/>
      <c r="D14" s="40" t="s">
        <v>27</v>
      </c>
      <c r="E14" s="47"/>
      <c r="F14" s="47"/>
      <c r="G14" s="47"/>
      <c r="H14" s="47"/>
      <c r="I14" s="158" t="s">
        <v>28</v>
      </c>
      <c r="J14" s="35" t="s">
        <v>21</v>
      </c>
      <c r="K14" s="51"/>
    </row>
    <row r="15" s="1" customFormat="1" ht="18" customHeight="1">
      <c r="B15" s="46"/>
      <c r="C15" s="47"/>
      <c r="D15" s="47"/>
      <c r="E15" s="35" t="s">
        <v>29</v>
      </c>
      <c r="F15" s="47"/>
      <c r="G15" s="47"/>
      <c r="H15" s="47"/>
      <c r="I15" s="158" t="s">
        <v>30</v>
      </c>
      <c r="J15" s="35" t="s">
        <v>21</v>
      </c>
      <c r="K15" s="51"/>
    </row>
    <row r="16" s="1" customFormat="1" ht="6.96" customHeight="1">
      <c r="B16" s="46"/>
      <c r="C16" s="47"/>
      <c r="D16" s="47"/>
      <c r="E16" s="47"/>
      <c r="F16" s="47"/>
      <c r="G16" s="47"/>
      <c r="H16" s="47"/>
      <c r="I16" s="156"/>
      <c r="J16" s="47"/>
      <c r="K16" s="51"/>
    </row>
    <row r="17" s="1" customFormat="1" ht="14.4" customHeight="1">
      <c r="B17" s="46"/>
      <c r="C17" s="47"/>
      <c r="D17" s="40" t="s">
        <v>31</v>
      </c>
      <c r="E17" s="47"/>
      <c r="F17" s="47"/>
      <c r="G17" s="47"/>
      <c r="H17" s="47"/>
      <c r="I17" s="158" t="s">
        <v>28</v>
      </c>
      <c r="J17" s="35" t="str">
        <f>IF('Rekapitulace stavby'!AN13="Vyplň údaj","",IF('Rekapitulace stavby'!AN13="","",'Rekapitulace stavby'!AN13))</f>
        <v/>
      </c>
      <c r="K17" s="51"/>
    </row>
    <row r="18" s="1" customFormat="1" ht="18" customHeight="1">
      <c r="B18" s="46"/>
      <c r="C18" s="47"/>
      <c r="D18" s="47"/>
      <c r="E18" s="35" t="str">
        <f>IF('Rekapitulace stavby'!E14="Vyplň údaj","",IF('Rekapitulace stavby'!E14="","",'Rekapitulace stavby'!E14))</f>
        <v/>
      </c>
      <c r="F18" s="47"/>
      <c r="G18" s="47"/>
      <c r="H18" s="47"/>
      <c r="I18" s="158" t="s">
        <v>30</v>
      </c>
      <c r="J18" s="35" t="str">
        <f>IF('Rekapitulace stavby'!AN14="Vyplň údaj","",IF('Rekapitulace stavby'!AN14="","",'Rekapitulace stavby'!AN14))</f>
        <v/>
      </c>
      <c r="K18" s="51"/>
    </row>
    <row r="19" s="1" customFormat="1" ht="6.96" customHeight="1">
      <c r="B19" s="46"/>
      <c r="C19" s="47"/>
      <c r="D19" s="47"/>
      <c r="E19" s="47"/>
      <c r="F19" s="47"/>
      <c r="G19" s="47"/>
      <c r="H19" s="47"/>
      <c r="I19" s="156"/>
      <c r="J19" s="47"/>
      <c r="K19" s="51"/>
    </row>
    <row r="20" s="1" customFormat="1" ht="14.4" customHeight="1">
      <c r="B20" s="46"/>
      <c r="C20" s="47"/>
      <c r="D20" s="40" t="s">
        <v>33</v>
      </c>
      <c r="E20" s="47"/>
      <c r="F20" s="47"/>
      <c r="G20" s="47"/>
      <c r="H20" s="47"/>
      <c r="I20" s="158" t="s">
        <v>28</v>
      </c>
      <c r="J20" s="35" t="s">
        <v>21</v>
      </c>
      <c r="K20" s="51"/>
    </row>
    <row r="21" s="1" customFormat="1" ht="18" customHeight="1">
      <c r="B21" s="46"/>
      <c r="C21" s="47"/>
      <c r="D21" s="47"/>
      <c r="E21" s="35" t="s">
        <v>34</v>
      </c>
      <c r="F21" s="47"/>
      <c r="G21" s="47"/>
      <c r="H21" s="47"/>
      <c r="I21" s="158" t="s">
        <v>30</v>
      </c>
      <c r="J21" s="35" t="s">
        <v>21</v>
      </c>
      <c r="K21" s="51"/>
    </row>
    <row r="22" s="1" customFormat="1" ht="6.96" customHeight="1">
      <c r="B22" s="46"/>
      <c r="C22" s="47"/>
      <c r="D22" s="47"/>
      <c r="E22" s="47"/>
      <c r="F22" s="47"/>
      <c r="G22" s="47"/>
      <c r="H22" s="47"/>
      <c r="I22" s="156"/>
      <c r="J22" s="47"/>
      <c r="K22" s="51"/>
    </row>
    <row r="23" s="1" customFormat="1" ht="14.4" customHeight="1">
      <c r="B23" s="46"/>
      <c r="C23" s="47"/>
      <c r="D23" s="40" t="s">
        <v>36</v>
      </c>
      <c r="E23" s="47"/>
      <c r="F23" s="47"/>
      <c r="G23" s="47"/>
      <c r="H23" s="47"/>
      <c r="I23" s="156"/>
      <c r="J23" s="47"/>
      <c r="K23" s="51"/>
    </row>
    <row r="24" s="7" customFormat="1" ht="16.5" customHeight="1">
      <c r="B24" s="160"/>
      <c r="C24" s="161"/>
      <c r="D24" s="161"/>
      <c r="E24" s="44" t="s">
        <v>21</v>
      </c>
      <c r="F24" s="44"/>
      <c r="G24" s="44"/>
      <c r="H24" s="44"/>
      <c r="I24" s="162"/>
      <c r="J24" s="161"/>
      <c r="K24" s="163"/>
    </row>
    <row r="25" s="1" customFormat="1" ht="6.96" customHeight="1">
      <c r="B25" s="46"/>
      <c r="C25" s="47"/>
      <c r="D25" s="47"/>
      <c r="E25" s="47"/>
      <c r="F25" s="47"/>
      <c r="G25" s="47"/>
      <c r="H25" s="47"/>
      <c r="I25" s="156"/>
      <c r="J25" s="47"/>
      <c r="K25" s="51"/>
    </row>
    <row r="26" s="1" customFormat="1" ht="6.96" customHeight="1">
      <c r="B26" s="46"/>
      <c r="C26" s="47"/>
      <c r="D26" s="106"/>
      <c r="E26" s="106"/>
      <c r="F26" s="106"/>
      <c r="G26" s="106"/>
      <c r="H26" s="106"/>
      <c r="I26" s="164"/>
      <c r="J26" s="106"/>
      <c r="K26" s="165"/>
    </row>
    <row r="27" s="1" customFormat="1" ht="25.44" customHeight="1">
      <c r="B27" s="46"/>
      <c r="C27" s="47"/>
      <c r="D27" s="166" t="s">
        <v>38</v>
      </c>
      <c r="E27" s="47"/>
      <c r="F27" s="47"/>
      <c r="G27" s="47"/>
      <c r="H27" s="47"/>
      <c r="I27" s="156"/>
      <c r="J27" s="167">
        <f>ROUND(J94,2)</f>
        <v>0</v>
      </c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14.4" customHeight="1">
      <c r="B29" s="46"/>
      <c r="C29" s="47"/>
      <c r="D29" s="47"/>
      <c r="E29" s="47"/>
      <c r="F29" s="52" t="s">
        <v>40</v>
      </c>
      <c r="G29" s="47"/>
      <c r="H29" s="47"/>
      <c r="I29" s="168" t="s">
        <v>39</v>
      </c>
      <c r="J29" s="52" t="s">
        <v>41</v>
      </c>
      <c r="K29" s="51"/>
    </row>
    <row r="30" s="1" customFormat="1" ht="14.4" customHeight="1">
      <c r="B30" s="46"/>
      <c r="C30" s="47"/>
      <c r="D30" s="55" t="s">
        <v>42</v>
      </c>
      <c r="E30" s="55" t="s">
        <v>43</v>
      </c>
      <c r="F30" s="169">
        <f>ROUND(SUM(BE94:BE534), 2)</f>
        <v>0</v>
      </c>
      <c r="G30" s="47"/>
      <c r="H30" s="47"/>
      <c r="I30" s="170">
        <v>0.20999999999999999</v>
      </c>
      <c r="J30" s="169">
        <f>ROUND(ROUND((SUM(BE94:BE534)), 2)*I30, 2)</f>
        <v>0</v>
      </c>
      <c r="K30" s="51"/>
    </row>
    <row r="31" s="1" customFormat="1" ht="14.4" customHeight="1">
      <c r="B31" s="46"/>
      <c r="C31" s="47"/>
      <c r="D31" s="47"/>
      <c r="E31" s="55" t="s">
        <v>44</v>
      </c>
      <c r="F31" s="169">
        <f>ROUND(SUM(BF94:BF534), 2)</f>
        <v>0</v>
      </c>
      <c r="G31" s="47"/>
      <c r="H31" s="47"/>
      <c r="I31" s="170">
        <v>0.14999999999999999</v>
      </c>
      <c r="J31" s="169">
        <f>ROUND(ROUND((SUM(BF94:BF534)), 2)*I31, 2)</f>
        <v>0</v>
      </c>
      <c r="K31" s="51"/>
    </row>
    <row r="32" hidden="1" s="1" customFormat="1" ht="14.4" customHeight="1">
      <c r="B32" s="46"/>
      <c r="C32" s="47"/>
      <c r="D32" s="47"/>
      <c r="E32" s="55" t="s">
        <v>45</v>
      </c>
      <c r="F32" s="169">
        <f>ROUND(SUM(BG94:BG534), 2)</f>
        <v>0</v>
      </c>
      <c r="G32" s="47"/>
      <c r="H32" s="47"/>
      <c r="I32" s="170">
        <v>0.20999999999999999</v>
      </c>
      <c r="J32" s="169">
        <v>0</v>
      </c>
      <c r="K32" s="51"/>
    </row>
    <row r="33" hidden="1" s="1" customFormat="1" ht="14.4" customHeight="1">
      <c r="B33" s="46"/>
      <c r="C33" s="47"/>
      <c r="D33" s="47"/>
      <c r="E33" s="55" t="s">
        <v>46</v>
      </c>
      <c r="F33" s="169">
        <f>ROUND(SUM(BH94:BH534), 2)</f>
        <v>0</v>
      </c>
      <c r="G33" s="47"/>
      <c r="H33" s="47"/>
      <c r="I33" s="170">
        <v>0.14999999999999999</v>
      </c>
      <c r="J33" s="169">
        <v>0</v>
      </c>
      <c r="K33" s="51"/>
    </row>
    <row r="34" hidden="1" s="1" customFormat="1" ht="14.4" customHeight="1">
      <c r="B34" s="46"/>
      <c r="C34" s="47"/>
      <c r="D34" s="47"/>
      <c r="E34" s="55" t="s">
        <v>47</v>
      </c>
      <c r="F34" s="169">
        <f>ROUND(SUM(BI94:BI534), 2)</f>
        <v>0</v>
      </c>
      <c r="G34" s="47"/>
      <c r="H34" s="47"/>
      <c r="I34" s="170">
        <v>0</v>
      </c>
      <c r="J34" s="169">
        <v>0</v>
      </c>
      <c r="K34" s="51"/>
    </row>
    <row r="35" s="1" customFormat="1" ht="6.96" customHeight="1">
      <c r="B35" s="46"/>
      <c r="C35" s="47"/>
      <c r="D35" s="47"/>
      <c r="E35" s="47"/>
      <c r="F35" s="47"/>
      <c r="G35" s="47"/>
      <c r="H35" s="47"/>
      <c r="I35" s="156"/>
      <c r="J35" s="47"/>
      <c r="K35" s="51"/>
    </row>
    <row r="36" s="1" customFormat="1" ht="25.44" customHeight="1">
      <c r="B36" s="46"/>
      <c r="C36" s="171"/>
      <c r="D36" s="172" t="s">
        <v>48</v>
      </c>
      <c r="E36" s="98"/>
      <c r="F36" s="98"/>
      <c r="G36" s="173" t="s">
        <v>49</v>
      </c>
      <c r="H36" s="174" t="s">
        <v>50</v>
      </c>
      <c r="I36" s="175"/>
      <c r="J36" s="176">
        <f>SUM(J27:J34)</f>
        <v>0</v>
      </c>
      <c r="K36" s="177"/>
    </row>
    <row r="37" s="1" customFormat="1" ht="14.4" customHeight="1">
      <c r="B37" s="67"/>
      <c r="C37" s="68"/>
      <c r="D37" s="68"/>
      <c r="E37" s="68"/>
      <c r="F37" s="68"/>
      <c r="G37" s="68"/>
      <c r="H37" s="68"/>
      <c r="I37" s="178"/>
      <c r="J37" s="68"/>
      <c r="K37" s="69"/>
    </row>
    <row r="41" s="1" customFormat="1" ht="6.96" customHeight="1">
      <c r="B41" s="179"/>
      <c r="C41" s="180"/>
      <c r="D41" s="180"/>
      <c r="E41" s="180"/>
      <c r="F41" s="180"/>
      <c r="G41" s="180"/>
      <c r="H41" s="180"/>
      <c r="I41" s="181"/>
      <c r="J41" s="180"/>
      <c r="K41" s="182"/>
    </row>
    <row r="42" s="1" customFormat="1" ht="36.96" customHeight="1">
      <c r="B42" s="46"/>
      <c r="C42" s="30" t="s">
        <v>122</v>
      </c>
      <c r="D42" s="47"/>
      <c r="E42" s="47"/>
      <c r="F42" s="47"/>
      <c r="G42" s="47"/>
      <c r="H42" s="47"/>
      <c r="I42" s="156"/>
      <c r="J42" s="47"/>
      <c r="K42" s="51"/>
    </row>
    <row r="43" s="1" customFormat="1" ht="6.96" customHeight="1">
      <c r="B43" s="46"/>
      <c r="C43" s="47"/>
      <c r="D43" s="47"/>
      <c r="E43" s="47"/>
      <c r="F43" s="47"/>
      <c r="G43" s="47"/>
      <c r="H43" s="47"/>
      <c r="I43" s="156"/>
      <c r="J43" s="47"/>
      <c r="K43" s="51"/>
    </row>
    <row r="44" s="1" customFormat="1" ht="14.4" customHeight="1">
      <c r="B44" s="46"/>
      <c r="C44" s="40" t="s">
        <v>18</v>
      </c>
      <c r="D44" s="47"/>
      <c r="E44" s="47"/>
      <c r="F44" s="47"/>
      <c r="G44" s="47"/>
      <c r="H44" s="47"/>
      <c r="I44" s="156"/>
      <c r="J44" s="47"/>
      <c r="K44" s="51"/>
    </row>
    <row r="45" s="1" customFormat="1" ht="16.5" customHeight="1">
      <c r="B45" s="46"/>
      <c r="C45" s="47"/>
      <c r="D45" s="47"/>
      <c r="E45" s="155" t="str">
        <f>E7</f>
        <v>Revitalizace obecního úřadu Všelibice</v>
      </c>
      <c r="F45" s="40"/>
      <c r="G45" s="40"/>
      <c r="H45" s="40"/>
      <c r="I45" s="156"/>
      <c r="J45" s="47"/>
      <c r="K45" s="51"/>
    </row>
    <row r="46" s="1" customFormat="1" ht="14.4" customHeight="1">
      <c r="B46" s="46"/>
      <c r="C46" s="40" t="s">
        <v>120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7.25" customHeight="1">
      <c r="B47" s="46"/>
      <c r="C47" s="47"/>
      <c r="D47" s="47"/>
      <c r="E47" s="157" t="str">
        <f>E9</f>
        <v>18_094_0100 - Stavební část</v>
      </c>
      <c r="F47" s="47"/>
      <c r="G47" s="47"/>
      <c r="H47" s="47"/>
      <c r="I47" s="156"/>
      <c r="J47" s="47"/>
      <c r="K47" s="51"/>
    </row>
    <row r="48" s="1" customFormat="1" ht="6.96" customHeight="1">
      <c r="B48" s="46"/>
      <c r="C48" s="47"/>
      <c r="D48" s="47"/>
      <c r="E48" s="47"/>
      <c r="F48" s="47"/>
      <c r="G48" s="47"/>
      <c r="H48" s="47"/>
      <c r="I48" s="156"/>
      <c r="J48" s="47"/>
      <c r="K48" s="51"/>
    </row>
    <row r="49" s="1" customFormat="1" ht="18" customHeight="1">
      <c r="B49" s="46"/>
      <c r="C49" s="40" t="s">
        <v>23</v>
      </c>
      <c r="D49" s="47"/>
      <c r="E49" s="47"/>
      <c r="F49" s="35" t="str">
        <f>F12</f>
        <v>OÚ Všelibice</v>
      </c>
      <c r="G49" s="47"/>
      <c r="H49" s="47"/>
      <c r="I49" s="158" t="s">
        <v>25</v>
      </c>
      <c r="J49" s="159" t="str">
        <f>IF(J12="","",J12)</f>
        <v>7. 2. 2019</v>
      </c>
      <c r="K49" s="51"/>
    </row>
    <row r="50" s="1" customFormat="1" ht="6.96" customHeight="1">
      <c r="B50" s="46"/>
      <c r="C50" s="47"/>
      <c r="D50" s="47"/>
      <c r="E50" s="47"/>
      <c r="F50" s="47"/>
      <c r="G50" s="47"/>
      <c r="H50" s="47"/>
      <c r="I50" s="156"/>
      <c r="J50" s="47"/>
      <c r="K50" s="51"/>
    </row>
    <row r="51" s="1" customFormat="1">
      <c r="B51" s="46"/>
      <c r="C51" s="40" t="s">
        <v>27</v>
      </c>
      <c r="D51" s="47"/>
      <c r="E51" s="47"/>
      <c r="F51" s="35" t="str">
        <f>E15</f>
        <v>Obec Všelibice</v>
      </c>
      <c r="G51" s="47"/>
      <c r="H51" s="47"/>
      <c r="I51" s="158" t="s">
        <v>33</v>
      </c>
      <c r="J51" s="44" t="str">
        <f>E21</f>
        <v>Ing.R.Hladký</v>
      </c>
      <c r="K51" s="51"/>
    </row>
    <row r="52" s="1" customFormat="1" ht="14.4" customHeight="1">
      <c r="B52" s="46"/>
      <c r="C52" s="40" t="s">
        <v>31</v>
      </c>
      <c r="D52" s="47"/>
      <c r="E52" s="47"/>
      <c r="F52" s="35" t="str">
        <f>IF(E18="","",E18)</f>
        <v/>
      </c>
      <c r="G52" s="47"/>
      <c r="H52" s="47"/>
      <c r="I52" s="156"/>
      <c r="J52" s="183"/>
      <c r="K52" s="51"/>
    </row>
    <row r="53" s="1" customFormat="1" ht="10.32" customHeight="1">
      <c r="B53" s="46"/>
      <c r="C53" s="47"/>
      <c r="D53" s="47"/>
      <c r="E53" s="47"/>
      <c r="F53" s="47"/>
      <c r="G53" s="47"/>
      <c r="H53" s="47"/>
      <c r="I53" s="156"/>
      <c r="J53" s="47"/>
      <c r="K53" s="51"/>
    </row>
    <row r="54" s="1" customFormat="1" ht="29.28" customHeight="1">
      <c r="B54" s="46"/>
      <c r="C54" s="184" t="s">
        <v>123</v>
      </c>
      <c r="D54" s="171"/>
      <c r="E54" s="171"/>
      <c r="F54" s="171"/>
      <c r="G54" s="171"/>
      <c r="H54" s="171"/>
      <c r="I54" s="185"/>
      <c r="J54" s="186" t="s">
        <v>124</v>
      </c>
      <c r="K54" s="187"/>
    </row>
    <row r="55" s="1" customFormat="1" ht="10.32" customHeight="1">
      <c r="B55" s="46"/>
      <c r="C55" s="47"/>
      <c r="D55" s="47"/>
      <c r="E55" s="47"/>
      <c r="F55" s="47"/>
      <c r="G55" s="47"/>
      <c r="H55" s="47"/>
      <c r="I55" s="156"/>
      <c r="J55" s="47"/>
      <c r="K55" s="51"/>
    </row>
    <row r="56" s="1" customFormat="1" ht="29.28" customHeight="1">
      <c r="B56" s="46"/>
      <c r="C56" s="188" t="s">
        <v>125</v>
      </c>
      <c r="D56" s="47"/>
      <c r="E56" s="47"/>
      <c r="F56" s="47"/>
      <c r="G56" s="47"/>
      <c r="H56" s="47"/>
      <c r="I56" s="156"/>
      <c r="J56" s="167">
        <f>J94</f>
        <v>0</v>
      </c>
      <c r="K56" s="51"/>
      <c r="AU56" s="24" t="s">
        <v>126</v>
      </c>
    </row>
    <row r="57" s="8" customFormat="1" ht="24.96" customHeight="1">
      <c r="B57" s="189"/>
      <c r="C57" s="190"/>
      <c r="D57" s="191" t="s">
        <v>127</v>
      </c>
      <c r="E57" s="192"/>
      <c r="F57" s="192"/>
      <c r="G57" s="192"/>
      <c r="H57" s="192"/>
      <c r="I57" s="193"/>
      <c r="J57" s="194">
        <f>J95</f>
        <v>0</v>
      </c>
      <c r="K57" s="195"/>
    </row>
    <row r="58" s="9" customFormat="1" ht="19.92" customHeight="1">
      <c r="B58" s="196"/>
      <c r="C58" s="197"/>
      <c r="D58" s="198" t="s">
        <v>128</v>
      </c>
      <c r="E58" s="199"/>
      <c r="F58" s="199"/>
      <c r="G58" s="199"/>
      <c r="H58" s="199"/>
      <c r="I58" s="200"/>
      <c r="J58" s="201">
        <f>J96</f>
        <v>0</v>
      </c>
      <c r="K58" s="202"/>
    </row>
    <row r="59" s="9" customFormat="1" ht="19.92" customHeight="1">
      <c r="B59" s="196"/>
      <c r="C59" s="197"/>
      <c r="D59" s="198" t="s">
        <v>129</v>
      </c>
      <c r="E59" s="199"/>
      <c r="F59" s="199"/>
      <c r="G59" s="199"/>
      <c r="H59" s="199"/>
      <c r="I59" s="200"/>
      <c r="J59" s="201">
        <f>J112</f>
        <v>0</v>
      </c>
      <c r="K59" s="202"/>
    </row>
    <row r="60" s="9" customFormat="1" ht="19.92" customHeight="1">
      <c r="B60" s="196"/>
      <c r="C60" s="197"/>
      <c r="D60" s="198" t="s">
        <v>130</v>
      </c>
      <c r="E60" s="199"/>
      <c r="F60" s="199"/>
      <c r="G60" s="199"/>
      <c r="H60" s="199"/>
      <c r="I60" s="200"/>
      <c r="J60" s="201">
        <f>J189</f>
        <v>0</v>
      </c>
      <c r="K60" s="202"/>
    </row>
    <row r="61" s="9" customFormat="1" ht="19.92" customHeight="1">
      <c r="B61" s="196"/>
      <c r="C61" s="197"/>
      <c r="D61" s="198" t="s">
        <v>131</v>
      </c>
      <c r="E61" s="199"/>
      <c r="F61" s="199"/>
      <c r="G61" s="199"/>
      <c r="H61" s="199"/>
      <c r="I61" s="200"/>
      <c r="J61" s="201">
        <f>J292</f>
        <v>0</v>
      </c>
      <c r="K61" s="202"/>
    </row>
    <row r="62" s="9" customFormat="1" ht="19.92" customHeight="1">
      <c r="B62" s="196"/>
      <c r="C62" s="197"/>
      <c r="D62" s="198" t="s">
        <v>132</v>
      </c>
      <c r="E62" s="199"/>
      <c r="F62" s="199"/>
      <c r="G62" s="199"/>
      <c r="H62" s="199"/>
      <c r="I62" s="200"/>
      <c r="J62" s="201">
        <f>J294</f>
        <v>0</v>
      </c>
      <c r="K62" s="202"/>
    </row>
    <row r="63" s="8" customFormat="1" ht="24.96" customHeight="1">
      <c r="B63" s="189"/>
      <c r="C63" s="190"/>
      <c r="D63" s="191" t="s">
        <v>133</v>
      </c>
      <c r="E63" s="192"/>
      <c r="F63" s="192"/>
      <c r="G63" s="192"/>
      <c r="H63" s="192"/>
      <c r="I63" s="193"/>
      <c r="J63" s="194">
        <f>J300</f>
        <v>0</v>
      </c>
      <c r="K63" s="195"/>
    </row>
    <row r="64" s="9" customFormat="1" ht="19.92" customHeight="1">
      <c r="B64" s="196"/>
      <c r="C64" s="197"/>
      <c r="D64" s="198" t="s">
        <v>134</v>
      </c>
      <c r="E64" s="199"/>
      <c r="F64" s="199"/>
      <c r="G64" s="199"/>
      <c r="H64" s="199"/>
      <c r="I64" s="200"/>
      <c r="J64" s="201">
        <f>J301</f>
        <v>0</v>
      </c>
      <c r="K64" s="202"/>
    </row>
    <row r="65" s="9" customFormat="1" ht="19.92" customHeight="1">
      <c r="B65" s="196"/>
      <c r="C65" s="197"/>
      <c r="D65" s="198" t="s">
        <v>135</v>
      </c>
      <c r="E65" s="199"/>
      <c r="F65" s="199"/>
      <c r="G65" s="199"/>
      <c r="H65" s="199"/>
      <c r="I65" s="200"/>
      <c r="J65" s="201">
        <f>J320</f>
        <v>0</v>
      </c>
      <c r="K65" s="202"/>
    </row>
    <row r="66" s="9" customFormat="1" ht="19.92" customHeight="1">
      <c r="B66" s="196"/>
      <c r="C66" s="197"/>
      <c r="D66" s="198" t="s">
        <v>136</v>
      </c>
      <c r="E66" s="199"/>
      <c r="F66" s="199"/>
      <c r="G66" s="199"/>
      <c r="H66" s="199"/>
      <c r="I66" s="200"/>
      <c r="J66" s="201">
        <f>J336</f>
        <v>0</v>
      </c>
      <c r="K66" s="202"/>
    </row>
    <row r="67" s="9" customFormat="1" ht="19.92" customHeight="1">
      <c r="B67" s="196"/>
      <c r="C67" s="197"/>
      <c r="D67" s="198" t="s">
        <v>137</v>
      </c>
      <c r="E67" s="199"/>
      <c r="F67" s="199"/>
      <c r="G67" s="199"/>
      <c r="H67" s="199"/>
      <c r="I67" s="200"/>
      <c r="J67" s="201">
        <f>J379</f>
        <v>0</v>
      </c>
      <c r="K67" s="202"/>
    </row>
    <row r="68" s="9" customFormat="1" ht="19.92" customHeight="1">
      <c r="B68" s="196"/>
      <c r="C68" s="197"/>
      <c r="D68" s="198" t="s">
        <v>138</v>
      </c>
      <c r="E68" s="199"/>
      <c r="F68" s="199"/>
      <c r="G68" s="199"/>
      <c r="H68" s="199"/>
      <c r="I68" s="200"/>
      <c r="J68" s="201">
        <f>J400</f>
        <v>0</v>
      </c>
      <c r="K68" s="202"/>
    </row>
    <row r="69" s="9" customFormat="1" ht="19.92" customHeight="1">
      <c r="B69" s="196"/>
      <c r="C69" s="197"/>
      <c r="D69" s="198" t="s">
        <v>139</v>
      </c>
      <c r="E69" s="199"/>
      <c r="F69" s="199"/>
      <c r="G69" s="199"/>
      <c r="H69" s="199"/>
      <c r="I69" s="200"/>
      <c r="J69" s="201">
        <f>J427</f>
        <v>0</v>
      </c>
      <c r="K69" s="202"/>
    </row>
    <row r="70" s="9" customFormat="1" ht="19.92" customHeight="1">
      <c r="B70" s="196"/>
      <c r="C70" s="197"/>
      <c r="D70" s="198" t="s">
        <v>140</v>
      </c>
      <c r="E70" s="199"/>
      <c r="F70" s="199"/>
      <c r="G70" s="199"/>
      <c r="H70" s="199"/>
      <c r="I70" s="200"/>
      <c r="J70" s="201">
        <f>J435</f>
        <v>0</v>
      </c>
      <c r="K70" s="202"/>
    </row>
    <row r="71" s="9" customFormat="1" ht="19.92" customHeight="1">
      <c r="B71" s="196"/>
      <c r="C71" s="197"/>
      <c r="D71" s="198" t="s">
        <v>141</v>
      </c>
      <c r="E71" s="199"/>
      <c r="F71" s="199"/>
      <c r="G71" s="199"/>
      <c r="H71" s="199"/>
      <c r="I71" s="200"/>
      <c r="J71" s="201">
        <f>J466</f>
        <v>0</v>
      </c>
      <c r="K71" s="202"/>
    </row>
    <row r="72" s="9" customFormat="1" ht="19.92" customHeight="1">
      <c r="B72" s="196"/>
      <c r="C72" s="197"/>
      <c r="D72" s="198" t="s">
        <v>142</v>
      </c>
      <c r="E72" s="199"/>
      <c r="F72" s="199"/>
      <c r="G72" s="199"/>
      <c r="H72" s="199"/>
      <c r="I72" s="200"/>
      <c r="J72" s="201">
        <f>J484</f>
        <v>0</v>
      </c>
      <c r="K72" s="202"/>
    </row>
    <row r="73" s="9" customFormat="1" ht="19.92" customHeight="1">
      <c r="B73" s="196"/>
      <c r="C73" s="197"/>
      <c r="D73" s="198" t="s">
        <v>143</v>
      </c>
      <c r="E73" s="199"/>
      <c r="F73" s="199"/>
      <c r="G73" s="199"/>
      <c r="H73" s="199"/>
      <c r="I73" s="200"/>
      <c r="J73" s="201">
        <f>J524</f>
        <v>0</v>
      </c>
      <c r="K73" s="202"/>
    </row>
    <row r="74" s="8" customFormat="1" ht="24.96" customHeight="1">
      <c r="B74" s="189"/>
      <c r="C74" s="190"/>
      <c r="D74" s="191" t="s">
        <v>144</v>
      </c>
      <c r="E74" s="192"/>
      <c r="F74" s="192"/>
      <c r="G74" s="192"/>
      <c r="H74" s="192"/>
      <c r="I74" s="193"/>
      <c r="J74" s="194">
        <f>J530</f>
        <v>0</v>
      </c>
      <c r="K74" s="195"/>
    </row>
    <row r="75" s="1" customFormat="1" ht="21.84" customHeight="1">
      <c r="B75" s="46"/>
      <c r="C75" s="47"/>
      <c r="D75" s="47"/>
      <c r="E75" s="47"/>
      <c r="F75" s="47"/>
      <c r="G75" s="47"/>
      <c r="H75" s="47"/>
      <c r="I75" s="156"/>
      <c r="J75" s="47"/>
      <c r="K75" s="51"/>
    </row>
    <row r="76" s="1" customFormat="1" ht="6.96" customHeight="1">
      <c r="B76" s="67"/>
      <c r="C76" s="68"/>
      <c r="D76" s="68"/>
      <c r="E76" s="68"/>
      <c r="F76" s="68"/>
      <c r="G76" s="68"/>
      <c r="H76" s="68"/>
      <c r="I76" s="178"/>
      <c r="J76" s="68"/>
      <c r="K76" s="69"/>
    </row>
    <row r="80" s="1" customFormat="1" ht="6.96" customHeight="1">
      <c r="B80" s="70"/>
      <c r="C80" s="71"/>
      <c r="D80" s="71"/>
      <c r="E80" s="71"/>
      <c r="F80" s="71"/>
      <c r="G80" s="71"/>
      <c r="H80" s="71"/>
      <c r="I80" s="181"/>
      <c r="J80" s="71"/>
      <c r="K80" s="71"/>
      <c r="L80" s="72"/>
    </row>
    <row r="81" s="1" customFormat="1" ht="36.96" customHeight="1">
      <c r="B81" s="46"/>
      <c r="C81" s="73" t="s">
        <v>145</v>
      </c>
      <c r="D81" s="74"/>
      <c r="E81" s="74"/>
      <c r="F81" s="74"/>
      <c r="G81" s="74"/>
      <c r="H81" s="74"/>
      <c r="I81" s="203"/>
      <c r="J81" s="74"/>
      <c r="K81" s="74"/>
      <c r="L81" s="72"/>
    </row>
    <row r="82" s="1" customFormat="1" ht="6.96" customHeight="1">
      <c r="B82" s="46"/>
      <c r="C82" s="74"/>
      <c r="D82" s="74"/>
      <c r="E82" s="74"/>
      <c r="F82" s="74"/>
      <c r="G82" s="74"/>
      <c r="H82" s="74"/>
      <c r="I82" s="203"/>
      <c r="J82" s="74"/>
      <c r="K82" s="74"/>
      <c r="L82" s="72"/>
    </row>
    <row r="83" s="1" customFormat="1" ht="14.4" customHeight="1">
      <c r="B83" s="46"/>
      <c r="C83" s="76" t="s">
        <v>18</v>
      </c>
      <c r="D83" s="74"/>
      <c r="E83" s="74"/>
      <c r="F83" s="74"/>
      <c r="G83" s="74"/>
      <c r="H83" s="74"/>
      <c r="I83" s="203"/>
      <c r="J83" s="74"/>
      <c r="K83" s="74"/>
      <c r="L83" s="72"/>
    </row>
    <row r="84" s="1" customFormat="1" ht="16.5" customHeight="1">
      <c r="B84" s="46"/>
      <c r="C84" s="74"/>
      <c r="D84" s="74"/>
      <c r="E84" s="204" t="str">
        <f>E7</f>
        <v>Revitalizace obecního úřadu Všelibice</v>
      </c>
      <c r="F84" s="76"/>
      <c r="G84" s="76"/>
      <c r="H84" s="76"/>
      <c r="I84" s="203"/>
      <c r="J84" s="74"/>
      <c r="K84" s="74"/>
      <c r="L84" s="72"/>
    </row>
    <row r="85" s="1" customFormat="1" ht="14.4" customHeight="1">
      <c r="B85" s="46"/>
      <c r="C85" s="76" t="s">
        <v>120</v>
      </c>
      <c r="D85" s="74"/>
      <c r="E85" s="74"/>
      <c r="F85" s="74"/>
      <c r="G85" s="74"/>
      <c r="H85" s="74"/>
      <c r="I85" s="203"/>
      <c r="J85" s="74"/>
      <c r="K85" s="74"/>
      <c r="L85" s="72"/>
    </row>
    <row r="86" s="1" customFormat="1" ht="17.25" customHeight="1">
      <c r="B86" s="46"/>
      <c r="C86" s="74"/>
      <c r="D86" s="74"/>
      <c r="E86" s="82" t="str">
        <f>E9</f>
        <v>18_094_0100 - Stavební část</v>
      </c>
      <c r="F86" s="74"/>
      <c r="G86" s="74"/>
      <c r="H86" s="74"/>
      <c r="I86" s="203"/>
      <c r="J86" s="74"/>
      <c r="K86" s="74"/>
      <c r="L86" s="72"/>
    </row>
    <row r="87" s="1" customFormat="1" ht="6.96" customHeight="1">
      <c r="B87" s="46"/>
      <c r="C87" s="74"/>
      <c r="D87" s="74"/>
      <c r="E87" s="74"/>
      <c r="F87" s="74"/>
      <c r="G87" s="74"/>
      <c r="H87" s="74"/>
      <c r="I87" s="203"/>
      <c r="J87" s="74"/>
      <c r="K87" s="74"/>
      <c r="L87" s="72"/>
    </row>
    <row r="88" s="1" customFormat="1" ht="18" customHeight="1">
      <c r="B88" s="46"/>
      <c r="C88" s="76" t="s">
        <v>23</v>
      </c>
      <c r="D88" s="74"/>
      <c r="E88" s="74"/>
      <c r="F88" s="205" t="str">
        <f>F12</f>
        <v>OÚ Všelibice</v>
      </c>
      <c r="G88" s="74"/>
      <c r="H88" s="74"/>
      <c r="I88" s="206" t="s">
        <v>25</v>
      </c>
      <c r="J88" s="85" t="str">
        <f>IF(J12="","",J12)</f>
        <v>7. 2. 2019</v>
      </c>
      <c r="K88" s="74"/>
      <c r="L88" s="72"/>
    </row>
    <row r="89" s="1" customFormat="1" ht="6.96" customHeight="1">
      <c r="B89" s="46"/>
      <c r="C89" s="74"/>
      <c r="D89" s="74"/>
      <c r="E89" s="74"/>
      <c r="F89" s="74"/>
      <c r="G89" s="74"/>
      <c r="H89" s="74"/>
      <c r="I89" s="203"/>
      <c r="J89" s="74"/>
      <c r="K89" s="74"/>
      <c r="L89" s="72"/>
    </row>
    <row r="90" s="1" customFormat="1">
      <c r="B90" s="46"/>
      <c r="C90" s="76" t="s">
        <v>27</v>
      </c>
      <c r="D90" s="74"/>
      <c r="E90" s="74"/>
      <c r="F90" s="205" t="str">
        <f>E15</f>
        <v>Obec Všelibice</v>
      </c>
      <c r="G90" s="74"/>
      <c r="H90" s="74"/>
      <c r="I90" s="206" t="s">
        <v>33</v>
      </c>
      <c r="J90" s="205" t="str">
        <f>E21</f>
        <v>Ing.R.Hladký</v>
      </c>
      <c r="K90" s="74"/>
      <c r="L90" s="72"/>
    </row>
    <row r="91" s="1" customFormat="1" ht="14.4" customHeight="1">
      <c r="B91" s="46"/>
      <c r="C91" s="76" t="s">
        <v>31</v>
      </c>
      <c r="D91" s="74"/>
      <c r="E91" s="74"/>
      <c r="F91" s="205" t="str">
        <f>IF(E18="","",E18)</f>
        <v/>
      </c>
      <c r="G91" s="74"/>
      <c r="H91" s="74"/>
      <c r="I91" s="203"/>
      <c r="J91" s="74"/>
      <c r="K91" s="74"/>
      <c r="L91" s="72"/>
    </row>
    <row r="92" s="1" customFormat="1" ht="10.32" customHeight="1">
      <c r="B92" s="46"/>
      <c r="C92" s="74"/>
      <c r="D92" s="74"/>
      <c r="E92" s="74"/>
      <c r="F92" s="74"/>
      <c r="G92" s="74"/>
      <c r="H92" s="74"/>
      <c r="I92" s="203"/>
      <c r="J92" s="74"/>
      <c r="K92" s="74"/>
      <c r="L92" s="72"/>
    </row>
    <row r="93" s="10" customFormat="1" ht="29.28" customHeight="1">
      <c r="B93" s="207"/>
      <c r="C93" s="208" t="s">
        <v>146</v>
      </c>
      <c r="D93" s="209" t="s">
        <v>57</v>
      </c>
      <c r="E93" s="209" t="s">
        <v>53</v>
      </c>
      <c r="F93" s="209" t="s">
        <v>147</v>
      </c>
      <c r="G93" s="209" t="s">
        <v>148</v>
      </c>
      <c r="H93" s="209" t="s">
        <v>149</v>
      </c>
      <c r="I93" s="210" t="s">
        <v>150</v>
      </c>
      <c r="J93" s="209" t="s">
        <v>124</v>
      </c>
      <c r="K93" s="211" t="s">
        <v>151</v>
      </c>
      <c r="L93" s="212"/>
      <c r="M93" s="102" t="s">
        <v>152</v>
      </c>
      <c r="N93" s="103" t="s">
        <v>42</v>
      </c>
      <c r="O93" s="103" t="s">
        <v>153</v>
      </c>
      <c r="P93" s="103" t="s">
        <v>154</v>
      </c>
      <c r="Q93" s="103" t="s">
        <v>155</v>
      </c>
      <c r="R93" s="103" t="s">
        <v>156</v>
      </c>
      <c r="S93" s="103" t="s">
        <v>157</v>
      </c>
      <c r="T93" s="104" t="s">
        <v>158</v>
      </c>
    </row>
    <row r="94" s="1" customFormat="1" ht="29.28" customHeight="1">
      <c r="B94" s="46"/>
      <c r="C94" s="108" t="s">
        <v>125</v>
      </c>
      <c r="D94" s="74"/>
      <c r="E94" s="74"/>
      <c r="F94" s="74"/>
      <c r="G94" s="74"/>
      <c r="H94" s="74"/>
      <c r="I94" s="203"/>
      <c r="J94" s="213">
        <f>BK94</f>
        <v>0</v>
      </c>
      <c r="K94" s="74"/>
      <c r="L94" s="72"/>
      <c r="M94" s="105"/>
      <c r="N94" s="106"/>
      <c r="O94" s="106"/>
      <c r="P94" s="214">
        <f>P95+P300+P530</f>
        <v>0</v>
      </c>
      <c r="Q94" s="106"/>
      <c r="R94" s="214">
        <f>R95+R300+R530</f>
        <v>26.723709120000002</v>
      </c>
      <c r="S94" s="106"/>
      <c r="T94" s="215">
        <f>T95+T300+T530</f>
        <v>23.176002339999997</v>
      </c>
      <c r="AT94" s="24" t="s">
        <v>71</v>
      </c>
      <c r="AU94" s="24" t="s">
        <v>126</v>
      </c>
      <c r="BK94" s="216">
        <f>BK95+BK300+BK530</f>
        <v>0</v>
      </c>
    </row>
    <row r="95" s="11" customFormat="1" ht="37.44" customHeight="1">
      <c r="B95" s="217"/>
      <c r="C95" s="218"/>
      <c r="D95" s="219" t="s">
        <v>71</v>
      </c>
      <c r="E95" s="220" t="s">
        <v>159</v>
      </c>
      <c r="F95" s="220" t="s">
        <v>160</v>
      </c>
      <c r="G95" s="218"/>
      <c r="H95" s="218"/>
      <c r="I95" s="221"/>
      <c r="J95" s="222">
        <f>BK95</f>
        <v>0</v>
      </c>
      <c r="K95" s="218"/>
      <c r="L95" s="223"/>
      <c r="M95" s="224"/>
      <c r="N95" s="225"/>
      <c r="O95" s="225"/>
      <c r="P95" s="226">
        <f>P96+P112+P189+P292+P294</f>
        <v>0</v>
      </c>
      <c r="Q95" s="225"/>
      <c r="R95" s="226">
        <f>R96+R112+R189+R292+R294</f>
        <v>17.429098740000001</v>
      </c>
      <c r="S95" s="225"/>
      <c r="T95" s="227">
        <f>T96+T112+T189+T292+T294</f>
        <v>21.217149499999998</v>
      </c>
      <c r="AR95" s="228" t="s">
        <v>80</v>
      </c>
      <c r="AT95" s="229" t="s">
        <v>71</v>
      </c>
      <c r="AU95" s="229" t="s">
        <v>72</v>
      </c>
      <c r="AY95" s="228" t="s">
        <v>161</v>
      </c>
      <c r="BK95" s="230">
        <f>BK96+BK112+BK189+BK292+BK294</f>
        <v>0</v>
      </c>
    </row>
    <row r="96" s="11" customFormat="1" ht="19.92" customHeight="1">
      <c r="B96" s="217"/>
      <c r="C96" s="218"/>
      <c r="D96" s="219" t="s">
        <v>71</v>
      </c>
      <c r="E96" s="231" t="s">
        <v>162</v>
      </c>
      <c r="F96" s="231" t="s">
        <v>163</v>
      </c>
      <c r="G96" s="218"/>
      <c r="H96" s="218"/>
      <c r="I96" s="221"/>
      <c r="J96" s="232">
        <f>BK96</f>
        <v>0</v>
      </c>
      <c r="K96" s="218"/>
      <c r="L96" s="223"/>
      <c r="M96" s="224"/>
      <c r="N96" s="225"/>
      <c r="O96" s="225"/>
      <c r="P96" s="226">
        <f>SUM(P97:P111)</f>
        <v>0</v>
      </c>
      <c r="Q96" s="225"/>
      <c r="R96" s="226">
        <f>SUM(R97:R111)</f>
        <v>4.1239227200000004</v>
      </c>
      <c r="S96" s="225"/>
      <c r="T96" s="227">
        <f>SUM(T97:T111)</f>
        <v>0</v>
      </c>
      <c r="AR96" s="228" t="s">
        <v>80</v>
      </c>
      <c r="AT96" s="229" t="s">
        <v>71</v>
      </c>
      <c r="AU96" s="229" t="s">
        <v>80</v>
      </c>
      <c r="AY96" s="228" t="s">
        <v>161</v>
      </c>
      <c r="BK96" s="230">
        <f>SUM(BK97:BK111)</f>
        <v>0</v>
      </c>
    </row>
    <row r="97" s="1" customFormat="1" ht="25.5" customHeight="1">
      <c r="B97" s="46"/>
      <c r="C97" s="233" t="s">
        <v>80</v>
      </c>
      <c r="D97" s="233" t="s">
        <v>164</v>
      </c>
      <c r="E97" s="234" t="s">
        <v>165</v>
      </c>
      <c r="F97" s="235" t="s">
        <v>166</v>
      </c>
      <c r="G97" s="236" t="s">
        <v>167</v>
      </c>
      <c r="H97" s="237">
        <v>1.093</v>
      </c>
      <c r="I97" s="238"/>
      <c r="J97" s="239">
        <f>ROUND(I97*H97,2)</f>
        <v>0</v>
      </c>
      <c r="K97" s="235" t="s">
        <v>168</v>
      </c>
      <c r="L97" s="72"/>
      <c r="M97" s="240" t="s">
        <v>21</v>
      </c>
      <c r="N97" s="241" t="s">
        <v>43</v>
      </c>
      <c r="O97" s="47"/>
      <c r="P97" s="242">
        <f>O97*H97</f>
        <v>0</v>
      </c>
      <c r="Q97" s="242">
        <v>1.8775</v>
      </c>
      <c r="R97" s="242">
        <f>Q97*H97</f>
        <v>2.0521075</v>
      </c>
      <c r="S97" s="242">
        <v>0</v>
      </c>
      <c r="T97" s="243">
        <f>S97*H97</f>
        <v>0</v>
      </c>
      <c r="AR97" s="24" t="s">
        <v>169</v>
      </c>
      <c r="AT97" s="24" t="s">
        <v>164</v>
      </c>
      <c r="AU97" s="24" t="s">
        <v>82</v>
      </c>
      <c r="AY97" s="24" t="s">
        <v>161</v>
      </c>
      <c r="BE97" s="244">
        <f>IF(N97="základní",J97,0)</f>
        <v>0</v>
      </c>
      <c r="BF97" s="244">
        <f>IF(N97="snížená",J97,0)</f>
        <v>0</v>
      </c>
      <c r="BG97" s="244">
        <f>IF(N97="zákl. přenesená",J97,0)</f>
        <v>0</v>
      </c>
      <c r="BH97" s="244">
        <f>IF(N97="sníž. přenesená",J97,0)</f>
        <v>0</v>
      </c>
      <c r="BI97" s="244">
        <f>IF(N97="nulová",J97,0)</f>
        <v>0</v>
      </c>
      <c r="BJ97" s="24" t="s">
        <v>80</v>
      </c>
      <c r="BK97" s="244">
        <f>ROUND(I97*H97,2)</f>
        <v>0</v>
      </c>
      <c r="BL97" s="24" t="s">
        <v>169</v>
      </c>
      <c r="BM97" s="24" t="s">
        <v>170</v>
      </c>
    </row>
    <row r="98" s="12" customFormat="1">
      <c r="B98" s="245"/>
      <c r="C98" s="246"/>
      <c r="D98" s="247" t="s">
        <v>171</v>
      </c>
      <c r="E98" s="248" t="s">
        <v>21</v>
      </c>
      <c r="F98" s="249" t="s">
        <v>172</v>
      </c>
      <c r="G98" s="246"/>
      <c r="H98" s="250">
        <v>1.093</v>
      </c>
      <c r="I98" s="251"/>
      <c r="J98" s="246"/>
      <c r="K98" s="246"/>
      <c r="L98" s="252"/>
      <c r="M98" s="253"/>
      <c r="N98" s="254"/>
      <c r="O98" s="254"/>
      <c r="P98" s="254"/>
      <c r="Q98" s="254"/>
      <c r="R98" s="254"/>
      <c r="S98" s="254"/>
      <c r="T98" s="255"/>
      <c r="AT98" s="256" t="s">
        <v>171</v>
      </c>
      <c r="AU98" s="256" t="s">
        <v>82</v>
      </c>
      <c r="AV98" s="12" t="s">
        <v>82</v>
      </c>
      <c r="AW98" s="12" t="s">
        <v>35</v>
      </c>
      <c r="AX98" s="12" t="s">
        <v>80</v>
      </c>
      <c r="AY98" s="256" t="s">
        <v>161</v>
      </c>
    </row>
    <row r="99" s="1" customFormat="1" ht="25.5" customHeight="1">
      <c r="B99" s="46"/>
      <c r="C99" s="233" t="s">
        <v>82</v>
      </c>
      <c r="D99" s="233" t="s">
        <v>164</v>
      </c>
      <c r="E99" s="234" t="s">
        <v>173</v>
      </c>
      <c r="F99" s="235" t="s">
        <v>174</v>
      </c>
      <c r="G99" s="236" t="s">
        <v>175</v>
      </c>
      <c r="H99" s="237">
        <v>1.5640000000000001</v>
      </c>
      <c r="I99" s="238"/>
      <c r="J99" s="239">
        <f>ROUND(I99*H99,2)</f>
        <v>0</v>
      </c>
      <c r="K99" s="235" t="s">
        <v>168</v>
      </c>
      <c r="L99" s="72"/>
      <c r="M99" s="240" t="s">
        <v>21</v>
      </c>
      <c r="N99" s="241" t="s">
        <v>43</v>
      </c>
      <c r="O99" s="47"/>
      <c r="P99" s="242">
        <f>O99*H99</f>
        <v>0</v>
      </c>
      <c r="Q99" s="242">
        <v>0.088080000000000006</v>
      </c>
      <c r="R99" s="242">
        <f>Q99*H99</f>
        <v>0.13775712000000001</v>
      </c>
      <c r="S99" s="242">
        <v>0</v>
      </c>
      <c r="T99" s="243">
        <f>S99*H99</f>
        <v>0</v>
      </c>
      <c r="AR99" s="24" t="s">
        <v>169</v>
      </c>
      <c r="AT99" s="24" t="s">
        <v>164</v>
      </c>
      <c r="AU99" s="24" t="s">
        <v>82</v>
      </c>
      <c r="AY99" s="24" t="s">
        <v>161</v>
      </c>
      <c r="BE99" s="244">
        <f>IF(N99="základní",J99,0)</f>
        <v>0</v>
      </c>
      <c r="BF99" s="244">
        <f>IF(N99="snížená",J99,0)</f>
        <v>0</v>
      </c>
      <c r="BG99" s="244">
        <f>IF(N99="zákl. přenesená",J99,0)</f>
        <v>0</v>
      </c>
      <c r="BH99" s="244">
        <f>IF(N99="sníž. přenesená",J99,0)</f>
        <v>0</v>
      </c>
      <c r="BI99" s="244">
        <f>IF(N99="nulová",J99,0)</f>
        <v>0</v>
      </c>
      <c r="BJ99" s="24" t="s">
        <v>80</v>
      </c>
      <c r="BK99" s="244">
        <f>ROUND(I99*H99,2)</f>
        <v>0</v>
      </c>
      <c r="BL99" s="24" t="s">
        <v>169</v>
      </c>
      <c r="BM99" s="24" t="s">
        <v>176</v>
      </c>
    </row>
    <row r="100" s="12" customFormat="1">
      <c r="B100" s="245"/>
      <c r="C100" s="246"/>
      <c r="D100" s="247" t="s">
        <v>171</v>
      </c>
      <c r="E100" s="248" t="s">
        <v>21</v>
      </c>
      <c r="F100" s="249" t="s">
        <v>177</v>
      </c>
      <c r="G100" s="246"/>
      <c r="H100" s="250">
        <v>1.5640000000000001</v>
      </c>
      <c r="I100" s="251"/>
      <c r="J100" s="246"/>
      <c r="K100" s="246"/>
      <c r="L100" s="252"/>
      <c r="M100" s="253"/>
      <c r="N100" s="254"/>
      <c r="O100" s="254"/>
      <c r="P100" s="254"/>
      <c r="Q100" s="254"/>
      <c r="R100" s="254"/>
      <c r="S100" s="254"/>
      <c r="T100" s="255"/>
      <c r="AT100" s="256" t="s">
        <v>171</v>
      </c>
      <c r="AU100" s="256" t="s">
        <v>82</v>
      </c>
      <c r="AV100" s="12" t="s">
        <v>82</v>
      </c>
      <c r="AW100" s="12" t="s">
        <v>35</v>
      </c>
      <c r="AX100" s="12" t="s">
        <v>80</v>
      </c>
      <c r="AY100" s="256" t="s">
        <v>161</v>
      </c>
    </row>
    <row r="101" s="1" customFormat="1" ht="25.5" customHeight="1">
      <c r="B101" s="46"/>
      <c r="C101" s="233" t="s">
        <v>162</v>
      </c>
      <c r="D101" s="233" t="s">
        <v>164</v>
      </c>
      <c r="E101" s="234" t="s">
        <v>178</v>
      </c>
      <c r="F101" s="235" t="s">
        <v>179</v>
      </c>
      <c r="G101" s="236" t="s">
        <v>175</v>
      </c>
      <c r="H101" s="237">
        <v>4.343</v>
      </c>
      <c r="I101" s="238"/>
      <c r="J101" s="239">
        <f>ROUND(I101*H101,2)</f>
        <v>0</v>
      </c>
      <c r="K101" s="235" t="s">
        <v>168</v>
      </c>
      <c r="L101" s="72"/>
      <c r="M101" s="240" t="s">
        <v>21</v>
      </c>
      <c r="N101" s="241" t="s">
        <v>43</v>
      </c>
      <c r="O101" s="47"/>
      <c r="P101" s="242">
        <f>O101*H101</f>
        <v>0</v>
      </c>
      <c r="Q101" s="242">
        <v>0.086800000000000002</v>
      </c>
      <c r="R101" s="242">
        <f>Q101*H101</f>
        <v>0.37697239999999999</v>
      </c>
      <c r="S101" s="242">
        <v>0</v>
      </c>
      <c r="T101" s="243">
        <f>S101*H101</f>
        <v>0</v>
      </c>
      <c r="AR101" s="24" t="s">
        <v>169</v>
      </c>
      <c r="AT101" s="24" t="s">
        <v>164</v>
      </c>
      <c r="AU101" s="24" t="s">
        <v>82</v>
      </c>
      <c r="AY101" s="24" t="s">
        <v>161</v>
      </c>
      <c r="BE101" s="244">
        <f>IF(N101="základní",J101,0)</f>
        <v>0</v>
      </c>
      <c r="BF101" s="244">
        <f>IF(N101="snížená",J101,0)</f>
        <v>0</v>
      </c>
      <c r="BG101" s="244">
        <f>IF(N101="zákl. přenesená",J101,0)</f>
        <v>0</v>
      </c>
      <c r="BH101" s="244">
        <f>IF(N101="sníž. přenesená",J101,0)</f>
        <v>0</v>
      </c>
      <c r="BI101" s="244">
        <f>IF(N101="nulová",J101,0)</f>
        <v>0</v>
      </c>
      <c r="BJ101" s="24" t="s">
        <v>80</v>
      </c>
      <c r="BK101" s="244">
        <f>ROUND(I101*H101,2)</f>
        <v>0</v>
      </c>
      <c r="BL101" s="24" t="s">
        <v>169</v>
      </c>
      <c r="BM101" s="24" t="s">
        <v>180</v>
      </c>
    </row>
    <row r="102" s="12" customFormat="1">
      <c r="B102" s="245"/>
      <c r="C102" s="246"/>
      <c r="D102" s="247" t="s">
        <v>171</v>
      </c>
      <c r="E102" s="248" t="s">
        <v>21</v>
      </c>
      <c r="F102" s="249" t="s">
        <v>181</v>
      </c>
      <c r="G102" s="246"/>
      <c r="H102" s="250">
        <v>1.6799999999999999</v>
      </c>
      <c r="I102" s="251"/>
      <c r="J102" s="246"/>
      <c r="K102" s="246"/>
      <c r="L102" s="252"/>
      <c r="M102" s="253"/>
      <c r="N102" s="254"/>
      <c r="O102" s="254"/>
      <c r="P102" s="254"/>
      <c r="Q102" s="254"/>
      <c r="R102" s="254"/>
      <c r="S102" s="254"/>
      <c r="T102" s="255"/>
      <c r="AT102" s="256" t="s">
        <v>171</v>
      </c>
      <c r="AU102" s="256" t="s">
        <v>82</v>
      </c>
      <c r="AV102" s="12" t="s">
        <v>82</v>
      </c>
      <c r="AW102" s="12" t="s">
        <v>35</v>
      </c>
      <c r="AX102" s="12" t="s">
        <v>72</v>
      </c>
      <c r="AY102" s="256" t="s">
        <v>161</v>
      </c>
    </row>
    <row r="103" s="12" customFormat="1">
      <c r="B103" s="245"/>
      <c r="C103" s="246"/>
      <c r="D103" s="247" t="s">
        <v>171</v>
      </c>
      <c r="E103" s="248" t="s">
        <v>21</v>
      </c>
      <c r="F103" s="249" t="s">
        <v>182</v>
      </c>
      <c r="G103" s="246"/>
      <c r="H103" s="250">
        <v>2.6629999999999998</v>
      </c>
      <c r="I103" s="251"/>
      <c r="J103" s="246"/>
      <c r="K103" s="246"/>
      <c r="L103" s="252"/>
      <c r="M103" s="253"/>
      <c r="N103" s="254"/>
      <c r="O103" s="254"/>
      <c r="P103" s="254"/>
      <c r="Q103" s="254"/>
      <c r="R103" s="254"/>
      <c r="S103" s="254"/>
      <c r="T103" s="255"/>
      <c r="AT103" s="256" t="s">
        <v>171</v>
      </c>
      <c r="AU103" s="256" t="s">
        <v>82</v>
      </c>
      <c r="AV103" s="12" t="s">
        <v>82</v>
      </c>
      <c r="AW103" s="12" t="s">
        <v>35</v>
      </c>
      <c r="AX103" s="12" t="s">
        <v>72</v>
      </c>
      <c r="AY103" s="256" t="s">
        <v>161</v>
      </c>
    </row>
    <row r="104" s="13" customFormat="1">
      <c r="B104" s="257"/>
      <c r="C104" s="258"/>
      <c r="D104" s="247" t="s">
        <v>171</v>
      </c>
      <c r="E104" s="259" t="s">
        <v>21</v>
      </c>
      <c r="F104" s="260" t="s">
        <v>183</v>
      </c>
      <c r="G104" s="258"/>
      <c r="H104" s="261">
        <v>4.343</v>
      </c>
      <c r="I104" s="262"/>
      <c r="J104" s="258"/>
      <c r="K104" s="258"/>
      <c r="L104" s="263"/>
      <c r="M104" s="264"/>
      <c r="N104" s="265"/>
      <c r="O104" s="265"/>
      <c r="P104" s="265"/>
      <c r="Q104" s="265"/>
      <c r="R104" s="265"/>
      <c r="S104" s="265"/>
      <c r="T104" s="266"/>
      <c r="AT104" s="267" t="s">
        <v>171</v>
      </c>
      <c r="AU104" s="267" t="s">
        <v>82</v>
      </c>
      <c r="AV104" s="13" t="s">
        <v>162</v>
      </c>
      <c r="AW104" s="13" t="s">
        <v>35</v>
      </c>
      <c r="AX104" s="13" t="s">
        <v>80</v>
      </c>
      <c r="AY104" s="267" t="s">
        <v>161</v>
      </c>
    </row>
    <row r="105" s="1" customFormat="1" ht="25.5" customHeight="1">
      <c r="B105" s="46"/>
      <c r="C105" s="233" t="s">
        <v>169</v>
      </c>
      <c r="D105" s="233" t="s">
        <v>164</v>
      </c>
      <c r="E105" s="234" t="s">
        <v>184</v>
      </c>
      <c r="F105" s="235" t="s">
        <v>185</v>
      </c>
      <c r="G105" s="236" t="s">
        <v>175</v>
      </c>
      <c r="H105" s="237">
        <v>2.5499999999999998</v>
      </c>
      <c r="I105" s="238"/>
      <c r="J105" s="239">
        <f>ROUND(I105*H105,2)</f>
        <v>0</v>
      </c>
      <c r="K105" s="235" t="s">
        <v>168</v>
      </c>
      <c r="L105" s="72"/>
      <c r="M105" s="240" t="s">
        <v>21</v>
      </c>
      <c r="N105" s="241" t="s">
        <v>43</v>
      </c>
      <c r="O105" s="47"/>
      <c r="P105" s="242">
        <f>O105*H105</f>
        <v>0</v>
      </c>
      <c r="Q105" s="242">
        <v>0.071970000000000006</v>
      </c>
      <c r="R105" s="242">
        <f>Q105*H105</f>
        <v>0.18352350000000001</v>
      </c>
      <c r="S105" s="242">
        <v>0</v>
      </c>
      <c r="T105" s="243">
        <f>S105*H105</f>
        <v>0</v>
      </c>
      <c r="AR105" s="24" t="s">
        <v>169</v>
      </c>
      <c r="AT105" s="24" t="s">
        <v>164</v>
      </c>
      <c r="AU105" s="24" t="s">
        <v>82</v>
      </c>
      <c r="AY105" s="24" t="s">
        <v>161</v>
      </c>
      <c r="BE105" s="244">
        <f>IF(N105="základní",J105,0)</f>
        <v>0</v>
      </c>
      <c r="BF105" s="244">
        <f>IF(N105="snížená",J105,0)</f>
        <v>0</v>
      </c>
      <c r="BG105" s="244">
        <f>IF(N105="zákl. přenesená",J105,0)</f>
        <v>0</v>
      </c>
      <c r="BH105" s="244">
        <f>IF(N105="sníž. přenesená",J105,0)</f>
        <v>0</v>
      </c>
      <c r="BI105" s="244">
        <f>IF(N105="nulová",J105,0)</f>
        <v>0</v>
      </c>
      <c r="BJ105" s="24" t="s">
        <v>80</v>
      </c>
      <c r="BK105" s="244">
        <f>ROUND(I105*H105,2)</f>
        <v>0</v>
      </c>
      <c r="BL105" s="24" t="s">
        <v>169</v>
      </c>
      <c r="BM105" s="24" t="s">
        <v>186</v>
      </c>
    </row>
    <row r="106" s="12" customFormat="1">
      <c r="B106" s="245"/>
      <c r="C106" s="246"/>
      <c r="D106" s="247" t="s">
        <v>171</v>
      </c>
      <c r="E106" s="248" t="s">
        <v>21</v>
      </c>
      <c r="F106" s="249" t="s">
        <v>187</v>
      </c>
      <c r="G106" s="246"/>
      <c r="H106" s="250">
        <v>2.5499999999999998</v>
      </c>
      <c r="I106" s="251"/>
      <c r="J106" s="246"/>
      <c r="K106" s="246"/>
      <c r="L106" s="252"/>
      <c r="M106" s="253"/>
      <c r="N106" s="254"/>
      <c r="O106" s="254"/>
      <c r="P106" s="254"/>
      <c r="Q106" s="254"/>
      <c r="R106" s="254"/>
      <c r="S106" s="254"/>
      <c r="T106" s="255"/>
      <c r="AT106" s="256" t="s">
        <v>171</v>
      </c>
      <c r="AU106" s="256" t="s">
        <v>82</v>
      </c>
      <c r="AV106" s="12" t="s">
        <v>82</v>
      </c>
      <c r="AW106" s="12" t="s">
        <v>35</v>
      </c>
      <c r="AX106" s="12" t="s">
        <v>80</v>
      </c>
      <c r="AY106" s="256" t="s">
        <v>161</v>
      </c>
    </row>
    <row r="107" s="1" customFormat="1" ht="25.5" customHeight="1">
      <c r="B107" s="46"/>
      <c r="C107" s="233" t="s">
        <v>188</v>
      </c>
      <c r="D107" s="233" t="s">
        <v>164</v>
      </c>
      <c r="E107" s="234" t="s">
        <v>189</v>
      </c>
      <c r="F107" s="235" t="s">
        <v>190</v>
      </c>
      <c r="G107" s="236" t="s">
        <v>175</v>
      </c>
      <c r="H107" s="237">
        <v>5.1399999999999997</v>
      </c>
      <c r="I107" s="238"/>
      <c r="J107" s="239">
        <f>ROUND(I107*H107,2)</f>
        <v>0</v>
      </c>
      <c r="K107" s="235" t="s">
        <v>168</v>
      </c>
      <c r="L107" s="72"/>
      <c r="M107" s="240" t="s">
        <v>21</v>
      </c>
      <c r="N107" s="241" t="s">
        <v>43</v>
      </c>
      <c r="O107" s="47"/>
      <c r="P107" s="242">
        <f>O107*H107</f>
        <v>0</v>
      </c>
      <c r="Q107" s="242">
        <v>0.26723000000000002</v>
      </c>
      <c r="R107" s="242">
        <f>Q107*H107</f>
        <v>1.3735622000000001</v>
      </c>
      <c r="S107" s="242">
        <v>0</v>
      </c>
      <c r="T107" s="243">
        <f>S107*H107</f>
        <v>0</v>
      </c>
      <c r="AR107" s="24" t="s">
        <v>169</v>
      </c>
      <c r="AT107" s="24" t="s">
        <v>164</v>
      </c>
      <c r="AU107" s="24" t="s">
        <v>82</v>
      </c>
      <c r="AY107" s="24" t="s">
        <v>161</v>
      </c>
      <c r="BE107" s="244">
        <f>IF(N107="základní",J107,0)</f>
        <v>0</v>
      </c>
      <c r="BF107" s="244">
        <f>IF(N107="snížená",J107,0)</f>
        <v>0</v>
      </c>
      <c r="BG107" s="244">
        <f>IF(N107="zákl. přenesená",J107,0)</f>
        <v>0</v>
      </c>
      <c r="BH107" s="244">
        <f>IF(N107="sníž. přenesená",J107,0)</f>
        <v>0</v>
      </c>
      <c r="BI107" s="244">
        <f>IF(N107="nulová",J107,0)</f>
        <v>0</v>
      </c>
      <c r="BJ107" s="24" t="s">
        <v>80</v>
      </c>
      <c r="BK107" s="244">
        <f>ROUND(I107*H107,2)</f>
        <v>0</v>
      </c>
      <c r="BL107" s="24" t="s">
        <v>169</v>
      </c>
      <c r="BM107" s="24" t="s">
        <v>191</v>
      </c>
    </row>
    <row r="108" s="14" customFormat="1">
      <c r="B108" s="268"/>
      <c r="C108" s="269"/>
      <c r="D108" s="247" t="s">
        <v>171</v>
      </c>
      <c r="E108" s="270" t="s">
        <v>21</v>
      </c>
      <c r="F108" s="271" t="s">
        <v>192</v>
      </c>
      <c r="G108" s="269"/>
      <c r="H108" s="270" t="s">
        <v>21</v>
      </c>
      <c r="I108" s="272"/>
      <c r="J108" s="269"/>
      <c r="K108" s="269"/>
      <c r="L108" s="273"/>
      <c r="M108" s="274"/>
      <c r="N108" s="275"/>
      <c r="O108" s="275"/>
      <c r="P108" s="275"/>
      <c r="Q108" s="275"/>
      <c r="R108" s="275"/>
      <c r="S108" s="275"/>
      <c r="T108" s="276"/>
      <c r="AT108" s="277" t="s">
        <v>171</v>
      </c>
      <c r="AU108" s="277" t="s">
        <v>82</v>
      </c>
      <c r="AV108" s="14" t="s">
        <v>80</v>
      </c>
      <c r="AW108" s="14" t="s">
        <v>35</v>
      </c>
      <c r="AX108" s="14" t="s">
        <v>72</v>
      </c>
      <c r="AY108" s="277" t="s">
        <v>161</v>
      </c>
    </row>
    <row r="109" s="12" customFormat="1">
      <c r="B109" s="245"/>
      <c r="C109" s="246"/>
      <c r="D109" s="247" t="s">
        <v>171</v>
      </c>
      <c r="E109" s="248" t="s">
        <v>21</v>
      </c>
      <c r="F109" s="249" t="s">
        <v>193</v>
      </c>
      <c r="G109" s="246"/>
      <c r="H109" s="250">
        <v>3.6400000000000001</v>
      </c>
      <c r="I109" s="251"/>
      <c r="J109" s="246"/>
      <c r="K109" s="246"/>
      <c r="L109" s="252"/>
      <c r="M109" s="253"/>
      <c r="N109" s="254"/>
      <c r="O109" s="254"/>
      <c r="P109" s="254"/>
      <c r="Q109" s="254"/>
      <c r="R109" s="254"/>
      <c r="S109" s="254"/>
      <c r="T109" s="255"/>
      <c r="AT109" s="256" t="s">
        <v>171</v>
      </c>
      <c r="AU109" s="256" t="s">
        <v>82</v>
      </c>
      <c r="AV109" s="12" t="s">
        <v>82</v>
      </c>
      <c r="AW109" s="12" t="s">
        <v>35</v>
      </c>
      <c r="AX109" s="12" t="s">
        <v>72</v>
      </c>
      <c r="AY109" s="256" t="s">
        <v>161</v>
      </c>
    </row>
    <row r="110" s="12" customFormat="1">
      <c r="B110" s="245"/>
      <c r="C110" s="246"/>
      <c r="D110" s="247" t="s">
        <v>171</v>
      </c>
      <c r="E110" s="248" t="s">
        <v>21</v>
      </c>
      <c r="F110" s="249" t="s">
        <v>194</v>
      </c>
      <c r="G110" s="246"/>
      <c r="H110" s="250">
        <v>1.5</v>
      </c>
      <c r="I110" s="251"/>
      <c r="J110" s="246"/>
      <c r="K110" s="246"/>
      <c r="L110" s="252"/>
      <c r="M110" s="253"/>
      <c r="N110" s="254"/>
      <c r="O110" s="254"/>
      <c r="P110" s="254"/>
      <c r="Q110" s="254"/>
      <c r="R110" s="254"/>
      <c r="S110" s="254"/>
      <c r="T110" s="255"/>
      <c r="AT110" s="256" t="s">
        <v>171</v>
      </c>
      <c r="AU110" s="256" t="s">
        <v>82</v>
      </c>
      <c r="AV110" s="12" t="s">
        <v>82</v>
      </c>
      <c r="AW110" s="12" t="s">
        <v>35</v>
      </c>
      <c r="AX110" s="12" t="s">
        <v>72</v>
      </c>
      <c r="AY110" s="256" t="s">
        <v>161</v>
      </c>
    </row>
    <row r="111" s="13" customFormat="1">
      <c r="B111" s="257"/>
      <c r="C111" s="258"/>
      <c r="D111" s="247" t="s">
        <v>171</v>
      </c>
      <c r="E111" s="259" t="s">
        <v>21</v>
      </c>
      <c r="F111" s="260" t="s">
        <v>183</v>
      </c>
      <c r="G111" s="258"/>
      <c r="H111" s="261">
        <v>5.1399999999999997</v>
      </c>
      <c r="I111" s="262"/>
      <c r="J111" s="258"/>
      <c r="K111" s="258"/>
      <c r="L111" s="263"/>
      <c r="M111" s="264"/>
      <c r="N111" s="265"/>
      <c r="O111" s="265"/>
      <c r="P111" s="265"/>
      <c r="Q111" s="265"/>
      <c r="R111" s="265"/>
      <c r="S111" s="265"/>
      <c r="T111" s="266"/>
      <c r="AT111" s="267" t="s">
        <v>171</v>
      </c>
      <c r="AU111" s="267" t="s">
        <v>82</v>
      </c>
      <c r="AV111" s="13" t="s">
        <v>162</v>
      </c>
      <c r="AW111" s="13" t="s">
        <v>35</v>
      </c>
      <c r="AX111" s="13" t="s">
        <v>80</v>
      </c>
      <c r="AY111" s="267" t="s">
        <v>161</v>
      </c>
    </row>
    <row r="112" s="11" customFormat="1" ht="29.88" customHeight="1">
      <c r="B112" s="217"/>
      <c r="C112" s="218"/>
      <c r="D112" s="219" t="s">
        <v>71</v>
      </c>
      <c r="E112" s="231" t="s">
        <v>195</v>
      </c>
      <c r="F112" s="231" t="s">
        <v>196</v>
      </c>
      <c r="G112" s="218"/>
      <c r="H112" s="218"/>
      <c r="I112" s="221"/>
      <c r="J112" s="232">
        <f>BK112</f>
        <v>0</v>
      </c>
      <c r="K112" s="218"/>
      <c r="L112" s="223"/>
      <c r="M112" s="224"/>
      <c r="N112" s="225"/>
      <c r="O112" s="225"/>
      <c r="P112" s="226">
        <f>SUM(P113:P188)</f>
        <v>0</v>
      </c>
      <c r="Q112" s="225"/>
      <c r="R112" s="226">
        <f>SUM(R113:R188)</f>
        <v>13.29064522</v>
      </c>
      <c r="S112" s="225"/>
      <c r="T112" s="227">
        <f>SUM(T113:T188)</f>
        <v>0</v>
      </c>
      <c r="AR112" s="228" t="s">
        <v>80</v>
      </c>
      <c r="AT112" s="229" t="s">
        <v>71</v>
      </c>
      <c r="AU112" s="229" t="s">
        <v>80</v>
      </c>
      <c r="AY112" s="228" t="s">
        <v>161</v>
      </c>
      <c r="BK112" s="230">
        <f>SUM(BK113:BK188)</f>
        <v>0</v>
      </c>
    </row>
    <row r="113" s="1" customFormat="1" ht="16.5" customHeight="1">
      <c r="B113" s="46"/>
      <c r="C113" s="233" t="s">
        <v>195</v>
      </c>
      <c r="D113" s="233" t="s">
        <v>164</v>
      </c>
      <c r="E113" s="234" t="s">
        <v>197</v>
      </c>
      <c r="F113" s="235" t="s">
        <v>198</v>
      </c>
      <c r="G113" s="236" t="s">
        <v>175</v>
      </c>
      <c r="H113" s="237">
        <v>552.37400000000002</v>
      </c>
      <c r="I113" s="238"/>
      <c r="J113" s="239">
        <f>ROUND(I113*H113,2)</f>
        <v>0</v>
      </c>
      <c r="K113" s="235" t="s">
        <v>199</v>
      </c>
      <c r="L113" s="72"/>
      <c r="M113" s="240" t="s">
        <v>21</v>
      </c>
      <c r="N113" s="241" t="s">
        <v>43</v>
      </c>
      <c r="O113" s="47"/>
      <c r="P113" s="242">
        <f>O113*H113</f>
        <v>0</v>
      </c>
      <c r="Q113" s="242">
        <v>0</v>
      </c>
      <c r="R113" s="242">
        <f>Q113*H113</f>
        <v>0</v>
      </c>
      <c r="S113" s="242">
        <v>0</v>
      </c>
      <c r="T113" s="243">
        <f>S113*H113</f>
        <v>0</v>
      </c>
      <c r="AR113" s="24" t="s">
        <v>169</v>
      </c>
      <c r="AT113" s="24" t="s">
        <v>164</v>
      </c>
      <c r="AU113" s="24" t="s">
        <v>82</v>
      </c>
      <c r="AY113" s="24" t="s">
        <v>161</v>
      </c>
      <c r="BE113" s="244">
        <f>IF(N113="základní",J113,0)</f>
        <v>0</v>
      </c>
      <c r="BF113" s="244">
        <f>IF(N113="snížená",J113,0)</f>
        <v>0</v>
      </c>
      <c r="BG113" s="244">
        <f>IF(N113="zákl. přenesená",J113,0)</f>
        <v>0</v>
      </c>
      <c r="BH113" s="244">
        <f>IF(N113="sníž. přenesená",J113,0)</f>
        <v>0</v>
      </c>
      <c r="BI113" s="244">
        <f>IF(N113="nulová",J113,0)</f>
        <v>0</v>
      </c>
      <c r="BJ113" s="24" t="s">
        <v>80</v>
      </c>
      <c r="BK113" s="244">
        <f>ROUND(I113*H113,2)</f>
        <v>0</v>
      </c>
      <c r="BL113" s="24" t="s">
        <v>169</v>
      </c>
      <c r="BM113" s="24" t="s">
        <v>200</v>
      </c>
    </row>
    <row r="114" s="12" customFormat="1">
      <c r="B114" s="245"/>
      <c r="C114" s="246"/>
      <c r="D114" s="247" t="s">
        <v>171</v>
      </c>
      <c r="E114" s="248" t="s">
        <v>21</v>
      </c>
      <c r="F114" s="249" t="s">
        <v>201</v>
      </c>
      <c r="G114" s="246"/>
      <c r="H114" s="250">
        <v>552.37400000000002</v>
      </c>
      <c r="I114" s="251"/>
      <c r="J114" s="246"/>
      <c r="K114" s="246"/>
      <c r="L114" s="252"/>
      <c r="M114" s="253"/>
      <c r="N114" s="254"/>
      <c r="O114" s="254"/>
      <c r="P114" s="254"/>
      <c r="Q114" s="254"/>
      <c r="R114" s="254"/>
      <c r="S114" s="254"/>
      <c r="T114" s="255"/>
      <c r="AT114" s="256" t="s">
        <v>171</v>
      </c>
      <c r="AU114" s="256" t="s">
        <v>82</v>
      </c>
      <c r="AV114" s="12" t="s">
        <v>82</v>
      </c>
      <c r="AW114" s="12" t="s">
        <v>35</v>
      </c>
      <c r="AX114" s="12" t="s">
        <v>80</v>
      </c>
      <c r="AY114" s="256" t="s">
        <v>161</v>
      </c>
    </row>
    <row r="115" s="1" customFormat="1" ht="16.5" customHeight="1">
      <c r="B115" s="46"/>
      <c r="C115" s="233" t="s">
        <v>202</v>
      </c>
      <c r="D115" s="233" t="s">
        <v>164</v>
      </c>
      <c r="E115" s="234" t="s">
        <v>203</v>
      </c>
      <c r="F115" s="235" t="s">
        <v>204</v>
      </c>
      <c r="G115" s="236" t="s">
        <v>175</v>
      </c>
      <c r="H115" s="237">
        <v>1.5</v>
      </c>
      <c r="I115" s="238"/>
      <c r="J115" s="239">
        <f>ROUND(I115*H115,2)</f>
        <v>0</v>
      </c>
      <c r="K115" s="235" t="s">
        <v>168</v>
      </c>
      <c r="L115" s="72"/>
      <c r="M115" s="240" t="s">
        <v>21</v>
      </c>
      <c r="N115" s="241" t="s">
        <v>43</v>
      </c>
      <c r="O115" s="47"/>
      <c r="P115" s="242">
        <f>O115*H115</f>
        <v>0</v>
      </c>
      <c r="Q115" s="242">
        <v>0.040000000000000001</v>
      </c>
      <c r="R115" s="242">
        <f>Q115*H115</f>
        <v>0.059999999999999998</v>
      </c>
      <c r="S115" s="242">
        <v>0</v>
      </c>
      <c r="T115" s="243">
        <f>S115*H115</f>
        <v>0</v>
      </c>
      <c r="AR115" s="24" t="s">
        <v>169</v>
      </c>
      <c r="AT115" s="24" t="s">
        <v>164</v>
      </c>
      <c r="AU115" s="24" t="s">
        <v>82</v>
      </c>
      <c r="AY115" s="24" t="s">
        <v>161</v>
      </c>
      <c r="BE115" s="244">
        <f>IF(N115="základní",J115,0)</f>
        <v>0</v>
      </c>
      <c r="BF115" s="244">
        <f>IF(N115="snížená",J115,0)</f>
        <v>0</v>
      </c>
      <c r="BG115" s="244">
        <f>IF(N115="zákl. přenesená",J115,0)</f>
        <v>0</v>
      </c>
      <c r="BH115" s="244">
        <f>IF(N115="sníž. přenesená",J115,0)</f>
        <v>0</v>
      </c>
      <c r="BI115" s="244">
        <f>IF(N115="nulová",J115,0)</f>
        <v>0</v>
      </c>
      <c r="BJ115" s="24" t="s">
        <v>80</v>
      </c>
      <c r="BK115" s="244">
        <f>ROUND(I115*H115,2)</f>
        <v>0</v>
      </c>
      <c r="BL115" s="24" t="s">
        <v>169</v>
      </c>
      <c r="BM115" s="24" t="s">
        <v>205</v>
      </c>
    </row>
    <row r="116" s="12" customFormat="1">
      <c r="B116" s="245"/>
      <c r="C116" s="246"/>
      <c r="D116" s="247" t="s">
        <v>171</v>
      </c>
      <c r="E116" s="248" t="s">
        <v>21</v>
      </c>
      <c r="F116" s="249" t="s">
        <v>206</v>
      </c>
      <c r="G116" s="246"/>
      <c r="H116" s="250">
        <v>1.5</v>
      </c>
      <c r="I116" s="251"/>
      <c r="J116" s="246"/>
      <c r="K116" s="246"/>
      <c r="L116" s="252"/>
      <c r="M116" s="253"/>
      <c r="N116" s="254"/>
      <c r="O116" s="254"/>
      <c r="P116" s="254"/>
      <c r="Q116" s="254"/>
      <c r="R116" s="254"/>
      <c r="S116" s="254"/>
      <c r="T116" s="255"/>
      <c r="AT116" s="256" t="s">
        <v>171</v>
      </c>
      <c r="AU116" s="256" t="s">
        <v>82</v>
      </c>
      <c r="AV116" s="12" t="s">
        <v>82</v>
      </c>
      <c r="AW116" s="12" t="s">
        <v>35</v>
      </c>
      <c r="AX116" s="12" t="s">
        <v>80</v>
      </c>
      <c r="AY116" s="256" t="s">
        <v>161</v>
      </c>
    </row>
    <row r="117" s="1" customFormat="1" ht="25.5" customHeight="1">
      <c r="B117" s="46"/>
      <c r="C117" s="233" t="s">
        <v>207</v>
      </c>
      <c r="D117" s="233" t="s">
        <v>164</v>
      </c>
      <c r="E117" s="234" t="s">
        <v>208</v>
      </c>
      <c r="F117" s="235" t="s">
        <v>209</v>
      </c>
      <c r="G117" s="236" t="s">
        <v>175</v>
      </c>
      <c r="H117" s="237">
        <v>111.66</v>
      </c>
      <c r="I117" s="238"/>
      <c r="J117" s="239">
        <f>ROUND(I117*H117,2)</f>
        <v>0</v>
      </c>
      <c r="K117" s="235" t="s">
        <v>168</v>
      </c>
      <c r="L117" s="72"/>
      <c r="M117" s="240" t="s">
        <v>21</v>
      </c>
      <c r="N117" s="241" t="s">
        <v>43</v>
      </c>
      <c r="O117" s="47"/>
      <c r="P117" s="242">
        <f>O117*H117</f>
        <v>0</v>
      </c>
      <c r="Q117" s="242">
        <v>0.0043800000000000002</v>
      </c>
      <c r="R117" s="242">
        <f>Q117*H117</f>
        <v>0.48907080000000003</v>
      </c>
      <c r="S117" s="242">
        <v>0</v>
      </c>
      <c r="T117" s="243">
        <f>S117*H117</f>
        <v>0</v>
      </c>
      <c r="AR117" s="24" t="s">
        <v>169</v>
      </c>
      <c r="AT117" s="24" t="s">
        <v>164</v>
      </c>
      <c r="AU117" s="24" t="s">
        <v>82</v>
      </c>
      <c r="AY117" s="24" t="s">
        <v>161</v>
      </c>
      <c r="BE117" s="244">
        <f>IF(N117="základní",J117,0)</f>
        <v>0</v>
      </c>
      <c r="BF117" s="244">
        <f>IF(N117="snížená",J117,0)</f>
        <v>0</v>
      </c>
      <c r="BG117" s="244">
        <f>IF(N117="zákl. přenesená",J117,0)</f>
        <v>0</v>
      </c>
      <c r="BH117" s="244">
        <f>IF(N117="sníž. přenesená",J117,0)</f>
        <v>0</v>
      </c>
      <c r="BI117" s="244">
        <f>IF(N117="nulová",J117,0)</f>
        <v>0</v>
      </c>
      <c r="BJ117" s="24" t="s">
        <v>80</v>
      </c>
      <c r="BK117" s="244">
        <f>ROUND(I117*H117,2)</f>
        <v>0</v>
      </c>
      <c r="BL117" s="24" t="s">
        <v>169</v>
      </c>
      <c r="BM117" s="24" t="s">
        <v>210</v>
      </c>
    </row>
    <row r="118" s="14" customFormat="1">
      <c r="B118" s="268"/>
      <c r="C118" s="269"/>
      <c r="D118" s="247" t="s">
        <v>171</v>
      </c>
      <c r="E118" s="270" t="s">
        <v>21</v>
      </c>
      <c r="F118" s="271" t="s">
        <v>211</v>
      </c>
      <c r="G118" s="269"/>
      <c r="H118" s="270" t="s">
        <v>21</v>
      </c>
      <c r="I118" s="272"/>
      <c r="J118" s="269"/>
      <c r="K118" s="269"/>
      <c r="L118" s="273"/>
      <c r="M118" s="274"/>
      <c r="N118" s="275"/>
      <c r="O118" s="275"/>
      <c r="P118" s="275"/>
      <c r="Q118" s="275"/>
      <c r="R118" s="275"/>
      <c r="S118" s="275"/>
      <c r="T118" s="276"/>
      <c r="AT118" s="277" t="s">
        <v>171</v>
      </c>
      <c r="AU118" s="277" t="s">
        <v>82</v>
      </c>
      <c r="AV118" s="14" t="s">
        <v>80</v>
      </c>
      <c r="AW118" s="14" t="s">
        <v>35</v>
      </c>
      <c r="AX118" s="14" t="s">
        <v>72</v>
      </c>
      <c r="AY118" s="277" t="s">
        <v>161</v>
      </c>
    </row>
    <row r="119" s="12" customFormat="1">
      <c r="B119" s="245"/>
      <c r="C119" s="246"/>
      <c r="D119" s="247" t="s">
        <v>171</v>
      </c>
      <c r="E119" s="248" t="s">
        <v>21</v>
      </c>
      <c r="F119" s="249" t="s">
        <v>212</v>
      </c>
      <c r="G119" s="246"/>
      <c r="H119" s="250">
        <v>107.27</v>
      </c>
      <c r="I119" s="251"/>
      <c r="J119" s="246"/>
      <c r="K119" s="246"/>
      <c r="L119" s="252"/>
      <c r="M119" s="253"/>
      <c r="N119" s="254"/>
      <c r="O119" s="254"/>
      <c r="P119" s="254"/>
      <c r="Q119" s="254"/>
      <c r="R119" s="254"/>
      <c r="S119" s="254"/>
      <c r="T119" s="255"/>
      <c r="AT119" s="256" t="s">
        <v>171</v>
      </c>
      <c r="AU119" s="256" t="s">
        <v>82</v>
      </c>
      <c r="AV119" s="12" t="s">
        <v>82</v>
      </c>
      <c r="AW119" s="12" t="s">
        <v>35</v>
      </c>
      <c r="AX119" s="12" t="s">
        <v>72</v>
      </c>
      <c r="AY119" s="256" t="s">
        <v>161</v>
      </c>
    </row>
    <row r="120" s="12" customFormat="1">
      <c r="B120" s="245"/>
      <c r="C120" s="246"/>
      <c r="D120" s="247" t="s">
        <v>171</v>
      </c>
      <c r="E120" s="248" t="s">
        <v>21</v>
      </c>
      <c r="F120" s="249" t="s">
        <v>213</v>
      </c>
      <c r="G120" s="246"/>
      <c r="H120" s="250">
        <v>4.3899999999999997</v>
      </c>
      <c r="I120" s="251"/>
      <c r="J120" s="246"/>
      <c r="K120" s="246"/>
      <c r="L120" s="252"/>
      <c r="M120" s="253"/>
      <c r="N120" s="254"/>
      <c r="O120" s="254"/>
      <c r="P120" s="254"/>
      <c r="Q120" s="254"/>
      <c r="R120" s="254"/>
      <c r="S120" s="254"/>
      <c r="T120" s="255"/>
      <c r="AT120" s="256" t="s">
        <v>171</v>
      </c>
      <c r="AU120" s="256" t="s">
        <v>82</v>
      </c>
      <c r="AV120" s="12" t="s">
        <v>82</v>
      </c>
      <c r="AW120" s="12" t="s">
        <v>35</v>
      </c>
      <c r="AX120" s="12" t="s">
        <v>72</v>
      </c>
      <c r="AY120" s="256" t="s">
        <v>161</v>
      </c>
    </row>
    <row r="121" s="13" customFormat="1">
      <c r="B121" s="257"/>
      <c r="C121" s="258"/>
      <c r="D121" s="247" t="s">
        <v>171</v>
      </c>
      <c r="E121" s="259" t="s">
        <v>21</v>
      </c>
      <c r="F121" s="260" t="s">
        <v>183</v>
      </c>
      <c r="G121" s="258"/>
      <c r="H121" s="261">
        <v>111.66</v>
      </c>
      <c r="I121" s="262"/>
      <c r="J121" s="258"/>
      <c r="K121" s="258"/>
      <c r="L121" s="263"/>
      <c r="M121" s="264"/>
      <c r="N121" s="265"/>
      <c r="O121" s="265"/>
      <c r="P121" s="265"/>
      <c r="Q121" s="265"/>
      <c r="R121" s="265"/>
      <c r="S121" s="265"/>
      <c r="T121" s="266"/>
      <c r="AT121" s="267" t="s">
        <v>171</v>
      </c>
      <c r="AU121" s="267" t="s">
        <v>82</v>
      </c>
      <c r="AV121" s="13" t="s">
        <v>162</v>
      </c>
      <c r="AW121" s="13" t="s">
        <v>35</v>
      </c>
      <c r="AX121" s="13" t="s">
        <v>80</v>
      </c>
      <c r="AY121" s="267" t="s">
        <v>161</v>
      </c>
    </row>
    <row r="122" s="1" customFormat="1" ht="25.5" customHeight="1">
      <c r="B122" s="46"/>
      <c r="C122" s="233" t="s">
        <v>214</v>
      </c>
      <c r="D122" s="233" t="s">
        <v>164</v>
      </c>
      <c r="E122" s="234" t="s">
        <v>215</v>
      </c>
      <c r="F122" s="235" t="s">
        <v>216</v>
      </c>
      <c r="G122" s="236" t="s">
        <v>175</v>
      </c>
      <c r="H122" s="237">
        <v>111.66</v>
      </c>
      <c r="I122" s="238"/>
      <c r="J122" s="239">
        <f>ROUND(I122*H122,2)</f>
        <v>0</v>
      </c>
      <c r="K122" s="235" t="s">
        <v>168</v>
      </c>
      <c r="L122" s="72"/>
      <c r="M122" s="240" t="s">
        <v>21</v>
      </c>
      <c r="N122" s="241" t="s">
        <v>43</v>
      </c>
      <c r="O122" s="47"/>
      <c r="P122" s="242">
        <f>O122*H122</f>
        <v>0</v>
      </c>
      <c r="Q122" s="242">
        <v>0.0030000000000000001</v>
      </c>
      <c r="R122" s="242">
        <f>Q122*H122</f>
        <v>0.33498</v>
      </c>
      <c r="S122" s="242">
        <v>0</v>
      </c>
      <c r="T122" s="243">
        <f>S122*H122</f>
        <v>0</v>
      </c>
      <c r="AR122" s="24" t="s">
        <v>169</v>
      </c>
      <c r="AT122" s="24" t="s">
        <v>164</v>
      </c>
      <c r="AU122" s="24" t="s">
        <v>82</v>
      </c>
      <c r="AY122" s="24" t="s">
        <v>161</v>
      </c>
      <c r="BE122" s="244">
        <f>IF(N122="základní",J122,0)</f>
        <v>0</v>
      </c>
      <c r="BF122" s="244">
        <f>IF(N122="snížená",J122,0)</f>
        <v>0</v>
      </c>
      <c r="BG122" s="244">
        <f>IF(N122="zákl. přenesená",J122,0)</f>
        <v>0</v>
      </c>
      <c r="BH122" s="244">
        <f>IF(N122="sníž. přenesená",J122,0)</f>
        <v>0</v>
      </c>
      <c r="BI122" s="244">
        <f>IF(N122="nulová",J122,0)</f>
        <v>0</v>
      </c>
      <c r="BJ122" s="24" t="s">
        <v>80</v>
      </c>
      <c r="BK122" s="244">
        <f>ROUND(I122*H122,2)</f>
        <v>0</v>
      </c>
      <c r="BL122" s="24" t="s">
        <v>169</v>
      </c>
      <c r="BM122" s="24" t="s">
        <v>217</v>
      </c>
    </row>
    <row r="123" s="1" customFormat="1" ht="38.25" customHeight="1">
      <c r="B123" s="46"/>
      <c r="C123" s="233" t="s">
        <v>218</v>
      </c>
      <c r="D123" s="233" t="s">
        <v>164</v>
      </c>
      <c r="E123" s="234" t="s">
        <v>219</v>
      </c>
      <c r="F123" s="235" t="s">
        <v>220</v>
      </c>
      <c r="G123" s="236" t="s">
        <v>175</v>
      </c>
      <c r="H123" s="237">
        <v>163.74000000000001</v>
      </c>
      <c r="I123" s="238"/>
      <c r="J123" s="239">
        <f>ROUND(I123*H123,2)</f>
        <v>0</v>
      </c>
      <c r="K123" s="235" t="s">
        <v>168</v>
      </c>
      <c r="L123" s="72"/>
      <c r="M123" s="240" t="s">
        <v>21</v>
      </c>
      <c r="N123" s="241" t="s">
        <v>43</v>
      </c>
      <c r="O123" s="47"/>
      <c r="P123" s="242">
        <f>O123*H123</f>
        <v>0</v>
      </c>
      <c r="Q123" s="242">
        <v>0.0057000000000000002</v>
      </c>
      <c r="R123" s="242">
        <f>Q123*H123</f>
        <v>0.93331800000000009</v>
      </c>
      <c r="S123" s="242">
        <v>0</v>
      </c>
      <c r="T123" s="243">
        <f>S123*H123</f>
        <v>0</v>
      </c>
      <c r="AR123" s="24" t="s">
        <v>169</v>
      </c>
      <c r="AT123" s="24" t="s">
        <v>164</v>
      </c>
      <c r="AU123" s="24" t="s">
        <v>82</v>
      </c>
      <c r="AY123" s="24" t="s">
        <v>161</v>
      </c>
      <c r="BE123" s="244">
        <f>IF(N123="základní",J123,0)</f>
        <v>0</v>
      </c>
      <c r="BF123" s="244">
        <f>IF(N123="snížená",J123,0)</f>
        <v>0</v>
      </c>
      <c r="BG123" s="244">
        <f>IF(N123="zákl. přenesená",J123,0)</f>
        <v>0</v>
      </c>
      <c r="BH123" s="244">
        <f>IF(N123="sníž. přenesená",J123,0)</f>
        <v>0</v>
      </c>
      <c r="BI123" s="244">
        <f>IF(N123="nulová",J123,0)</f>
        <v>0</v>
      </c>
      <c r="BJ123" s="24" t="s">
        <v>80</v>
      </c>
      <c r="BK123" s="244">
        <f>ROUND(I123*H123,2)</f>
        <v>0</v>
      </c>
      <c r="BL123" s="24" t="s">
        <v>169</v>
      </c>
      <c r="BM123" s="24" t="s">
        <v>221</v>
      </c>
    </row>
    <row r="124" s="12" customFormat="1">
      <c r="B124" s="245"/>
      <c r="C124" s="246"/>
      <c r="D124" s="247" t="s">
        <v>171</v>
      </c>
      <c r="E124" s="248" t="s">
        <v>21</v>
      </c>
      <c r="F124" s="249" t="s">
        <v>222</v>
      </c>
      <c r="G124" s="246"/>
      <c r="H124" s="250">
        <v>163.74000000000001</v>
      </c>
      <c r="I124" s="251"/>
      <c r="J124" s="246"/>
      <c r="K124" s="246"/>
      <c r="L124" s="252"/>
      <c r="M124" s="253"/>
      <c r="N124" s="254"/>
      <c r="O124" s="254"/>
      <c r="P124" s="254"/>
      <c r="Q124" s="254"/>
      <c r="R124" s="254"/>
      <c r="S124" s="254"/>
      <c r="T124" s="255"/>
      <c r="AT124" s="256" t="s">
        <v>171</v>
      </c>
      <c r="AU124" s="256" t="s">
        <v>82</v>
      </c>
      <c r="AV124" s="12" t="s">
        <v>82</v>
      </c>
      <c r="AW124" s="12" t="s">
        <v>35</v>
      </c>
      <c r="AX124" s="12" t="s">
        <v>80</v>
      </c>
      <c r="AY124" s="256" t="s">
        <v>161</v>
      </c>
    </row>
    <row r="125" s="1" customFormat="1" ht="25.5" customHeight="1">
      <c r="B125" s="46"/>
      <c r="C125" s="233" t="s">
        <v>223</v>
      </c>
      <c r="D125" s="233" t="s">
        <v>164</v>
      </c>
      <c r="E125" s="234" t="s">
        <v>224</v>
      </c>
      <c r="F125" s="235" t="s">
        <v>225</v>
      </c>
      <c r="G125" s="236" t="s">
        <v>175</v>
      </c>
      <c r="H125" s="237">
        <v>4.3899999999999997</v>
      </c>
      <c r="I125" s="238"/>
      <c r="J125" s="239">
        <f>ROUND(I125*H125,2)</f>
        <v>0</v>
      </c>
      <c r="K125" s="235" t="s">
        <v>168</v>
      </c>
      <c r="L125" s="72"/>
      <c r="M125" s="240" t="s">
        <v>21</v>
      </c>
      <c r="N125" s="241" t="s">
        <v>43</v>
      </c>
      <c r="O125" s="47"/>
      <c r="P125" s="242">
        <f>O125*H125</f>
        <v>0</v>
      </c>
      <c r="Q125" s="242">
        <v>0.0048999999999999998</v>
      </c>
      <c r="R125" s="242">
        <f>Q125*H125</f>
        <v>0.021510999999999999</v>
      </c>
      <c r="S125" s="242">
        <v>0</v>
      </c>
      <c r="T125" s="243">
        <f>S125*H125</f>
        <v>0</v>
      </c>
      <c r="AR125" s="24" t="s">
        <v>169</v>
      </c>
      <c r="AT125" s="24" t="s">
        <v>164</v>
      </c>
      <c r="AU125" s="24" t="s">
        <v>82</v>
      </c>
      <c r="AY125" s="24" t="s">
        <v>161</v>
      </c>
      <c r="BE125" s="244">
        <f>IF(N125="základní",J125,0)</f>
        <v>0</v>
      </c>
      <c r="BF125" s="244">
        <f>IF(N125="snížená",J125,0)</f>
        <v>0</v>
      </c>
      <c r="BG125" s="244">
        <f>IF(N125="zákl. přenesená",J125,0)</f>
        <v>0</v>
      </c>
      <c r="BH125" s="244">
        <f>IF(N125="sníž. přenesená",J125,0)</f>
        <v>0</v>
      </c>
      <c r="BI125" s="244">
        <f>IF(N125="nulová",J125,0)</f>
        <v>0</v>
      </c>
      <c r="BJ125" s="24" t="s">
        <v>80</v>
      </c>
      <c r="BK125" s="244">
        <f>ROUND(I125*H125,2)</f>
        <v>0</v>
      </c>
      <c r="BL125" s="24" t="s">
        <v>169</v>
      </c>
      <c r="BM125" s="24" t="s">
        <v>226</v>
      </c>
    </row>
    <row r="126" s="12" customFormat="1">
      <c r="B126" s="245"/>
      <c r="C126" s="246"/>
      <c r="D126" s="247" t="s">
        <v>171</v>
      </c>
      <c r="E126" s="248" t="s">
        <v>21</v>
      </c>
      <c r="F126" s="249" t="s">
        <v>213</v>
      </c>
      <c r="G126" s="246"/>
      <c r="H126" s="250">
        <v>4.3899999999999997</v>
      </c>
      <c r="I126" s="251"/>
      <c r="J126" s="246"/>
      <c r="K126" s="246"/>
      <c r="L126" s="252"/>
      <c r="M126" s="253"/>
      <c r="N126" s="254"/>
      <c r="O126" s="254"/>
      <c r="P126" s="254"/>
      <c r="Q126" s="254"/>
      <c r="R126" s="254"/>
      <c r="S126" s="254"/>
      <c r="T126" s="255"/>
      <c r="AT126" s="256" t="s">
        <v>171</v>
      </c>
      <c r="AU126" s="256" t="s">
        <v>82</v>
      </c>
      <c r="AV126" s="12" t="s">
        <v>82</v>
      </c>
      <c r="AW126" s="12" t="s">
        <v>35</v>
      </c>
      <c r="AX126" s="12" t="s">
        <v>80</v>
      </c>
      <c r="AY126" s="256" t="s">
        <v>161</v>
      </c>
    </row>
    <row r="127" s="1" customFormat="1" ht="16.5" customHeight="1">
      <c r="B127" s="46"/>
      <c r="C127" s="233" t="s">
        <v>227</v>
      </c>
      <c r="D127" s="233" t="s">
        <v>164</v>
      </c>
      <c r="E127" s="234" t="s">
        <v>228</v>
      </c>
      <c r="F127" s="235" t="s">
        <v>229</v>
      </c>
      <c r="G127" s="236" t="s">
        <v>175</v>
      </c>
      <c r="H127" s="237">
        <v>13.449999999999999</v>
      </c>
      <c r="I127" s="238"/>
      <c r="J127" s="239">
        <f>ROUND(I127*H127,2)</f>
        <v>0</v>
      </c>
      <c r="K127" s="235" t="s">
        <v>168</v>
      </c>
      <c r="L127" s="72"/>
      <c r="M127" s="240" t="s">
        <v>21</v>
      </c>
      <c r="N127" s="241" t="s">
        <v>43</v>
      </c>
      <c r="O127" s="47"/>
      <c r="P127" s="242">
        <f>O127*H127</f>
        <v>0</v>
      </c>
      <c r="Q127" s="242">
        <v>0.040000000000000001</v>
      </c>
      <c r="R127" s="242">
        <f>Q127*H127</f>
        <v>0.53800000000000003</v>
      </c>
      <c r="S127" s="242">
        <v>0</v>
      </c>
      <c r="T127" s="243">
        <f>S127*H127</f>
        <v>0</v>
      </c>
      <c r="AR127" s="24" t="s">
        <v>169</v>
      </c>
      <c r="AT127" s="24" t="s">
        <v>164</v>
      </c>
      <c r="AU127" s="24" t="s">
        <v>82</v>
      </c>
      <c r="AY127" s="24" t="s">
        <v>161</v>
      </c>
      <c r="BE127" s="244">
        <f>IF(N127="základní",J127,0)</f>
        <v>0</v>
      </c>
      <c r="BF127" s="244">
        <f>IF(N127="snížená",J127,0)</f>
        <v>0</v>
      </c>
      <c r="BG127" s="244">
        <f>IF(N127="zákl. přenesená",J127,0)</f>
        <v>0</v>
      </c>
      <c r="BH127" s="244">
        <f>IF(N127="sníž. přenesená",J127,0)</f>
        <v>0</v>
      </c>
      <c r="BI127" s="244">
        <f>IF(N127="nulová",J127,0)</f>
        <v>0</v>
      </c>
      <c r="BJ127" s="24" t="s">
        <v>80</v>
      </c>
      <c r="BK127" s="244">
        <f>ROUND(I127*H127,2)</f>
        <v>0</v>
      </c>
      <c r="BL127" s="24" t="s">
        <v>169</v>
      </c>
      <c r="BM127" s="24" t="s">
        <v>230</v>
      </c>
    </row>
    <row r="128" s="12" customFormat="1">
      <c r="B128" s="245"/>
      <c r="C128" s="246"/>
      <c r="D128" s="247" t="s">
        <v>171</v>
      </c>
      <c r="E128" s="248" t="s">
        <v>21</v>
      </c>
      <c r="F128" s="249" t="s">
        <v>231</v>
      </c>
      <c r="G128" s="246"/>
      <c r="H128" s="250">
        <v>13.449999999999999</v>
      </c>
      <c r="I128" s="251"/>
      <c r="J128" s="246"/>
      <c r="K128" s="246"/>
      <c r="L128" s="252"/>
      <c r="M128" s="253"/>
      <c r="N128" s="254"/>
      <c r="O128" s="254"/>
      <c r="P128" s="254"/>
      <c r="Q128" s="254"/>
      <c r="R128" s="254"/>
      <c r="S128" s="254"/>
      <c r="T128" s="255"/>
      <c r="AT128" s="256" t="s">
        <v>171</v>
      </c>
      <c r="AU128" s="256" t="s">
        <v>82</v>
      </c>
      <c r="AV128" s="12" t="s">
        <v>82</v>
      </c>
      <c r="AW128" s="12" t="s">
        <v>35</v>
      </c>
      <c r="AX128" s="12" t="s">
        <v>80</v>
      </c>
      <c r="AY128" s="256" t="s">
        <v>161</v>
      </c>
    </row>
    <row r="129" s="1" customFormat="1" ht="25.5" customHeight="1">
      <c r="B129" s="46"/>
      <c r="C129" s="233" t="s">
        <v>232</v>
      </c>
      <c r="D129" s="233" t="s">
        <v>164</v>
      </c>
      <c r="E129" s="234" t="s">
        <v>233</v>
      </c>
      <c r="F129" s="235" t="s">
        <v>234</v>
      </c>
      <c r="G129" s="236" t="s">
        <v>175</v>
      </c>
      <c r="H129" s="237">
        <v>440.714</v>
      </c>
      <c r="I129" s="238"/>
      <c r="J129" s="239">
        <f>ROUND(I129*H129,2)</f>
        <v>0</v>
      </c>
      <c r="K129" s="235" t="s">
        <v>168</v>
      </c>
      <c r="L129" s="72"/>
      <c r="M129" s="240" t="s">
        <v>21</v>
      </c>
      <c r="N129" s="241" t="s">
        <v>43</v>
      </c>
      <c r="O129" s="47"/>
      <c r="P129" s="242">
        <f>O129*H129</f>
        <v>0</v>
      </c>
      <c r="Q129" s="242">
        <v>0.0043800000000000002</v>
      </c>
      <c r="R129" s="242">
        <f>Q129*H129</f>
        <v>1.9303273200000002</v>
      </c>
      <c r="S129" s="242">
        <v>0</v>
      </c>
      <c r="T129" s="243">
        <f>S129*H129</f>
        <v>0</v>
      </c>
      <c r="AR129" s="24" t="s">
        <v>169</v>
      </c>
      <c r="AT129" s="24" t="s">
        <v>164</v>
      </c>
      <c r="AU129" s="24" t="s">
        <v>82</v>
      </c>
      <c r="AY129" s="24" t="s">
        <v>161</v>
      </c>
      <c r="BE129" s="244">
        <f>IF(N129="základní",J129,0)</f>
        <v>0</v>
      </c>
      <c r="BF129" s="244">
        <f>IF(N129="snížená",J129,0)</f>
        <v>0</v>
      </c>
      <c r="BG129" s="244">
        <f>IF(N129="zákl. přenesená",J129,0)</f>
        <v>0</v>
      </c>
      <c r="BH129" s="244">
        <f>IF(N129="sníž. přenesená",J129,0)</f>
        <v>0</v>
      </c>
      <c r="BI129" s="244">
        <f>IF(N129="nulová",J129,0)</f>
        <v>0</v>
      </c>
      <c r="BJ129" s="24" t="s">
        <v>80</v>
      </c>
      <c r="BK129" s="244">
        <f>ROUND(I129*H129,2)</f>
        <v>0</v>
      </c>
      <c r="BL129" s="24" t="s">
        <v>169</v>
      </c>
      <c r="BM129" s="24" t="s">
        <v>235</v>
      </c>
    </row>
    <row r="130" s="14" customFormat="1">
      <c r="B130" s="268"/>
      <c r="C130" s="269"/>
      <c r="D130" s="247" t="s">
        <v>171</v>
      </c>
      <c r="E130" s="270" t="s">
        <v>21</v>
      </c>
      <c r="F130" s="271" t="s">
        <v>211</v>
      </c>
      <c r="G130" s="269"/>
      <c r="H130" s="270" t="s">
        <v>21</v>
      </c>
      <c r="I130" s="272"/>
      <c r="J130" s="269"/>
      <c r="K130" s="269"/>
      <c r="L130" s="273"/>
      <c r="M130" s="274"/>
      <c r="N130" s="275"/>
      <c r="O130" s="275"/>
      <c r="P130" s="275"/>
      <c r="Q130" s="275"/>
      <c r="R130" s="275"/>
      <c r="S130" s="275"/>
      <c r="T130" s="276"/>
      <c r="AT130" s="277" t="s">
        <v>171</v>
      </c>
      <c r="AU130" s="277" t="s">
        <v>82</v>
      </c>
      <c r="AV130" s="14" t="s">
        <v>80</v>
      </c>
      <c r="AW130" s="14" t="s">
        <v>35</v>
      </c>
      <c r="AX130" s="14" t="s">
        <v>72</v>
      </c>
      <c r="AY130" s="277" t="s">
        <v>161</v>
      </c>
    </row>
    <row r="131" s="12" customFormat="1">
      <c r="B131" s="245"/>
      <c r="C131" s="246"/>
      <c r="D131" s="247" t="s">
        <v>171</v>
      </c>
      <c r="E131" s="248" t="s">
        <v>21</v>
      </c>
      <c r="F131" s="249" t="s">
        <v>236</v>
      </c>
      <c r="G131" s="246"/>
      <c r="H131" s="250">
        <v>403.92000000000002</v>
      </c>
      <c r="I131" s="251"/>
      <c r="J131" s="246"/>
      <c r="K131" s="246"/>
      <c r="L131" s="252"/>
      <c r="M131" s="253"/>
      <c r="N131" s="254"/>
      <c r="O131" s="254"/>
      <c r="P131" s="254"/>
      <c r="Q131" s="254"/>
      <c r="R131" s="254"/>
      <c r="S131" s="254"/>
      <c r="T131" s="255"/>
      <c r="AT131" s="256" t="s">
        <v>171</v>
      </c>
      <c r="AU131" s="256" t="s">
        <v>82</v>
      </c>
      <c r="AV131" s="12" t="s">
        <v>82</v>
      </c>
      <c r="AW131" s="12" t="s">
        <v>35</v>
      </c>
      <c r="AX131" s="12" t="s">
        <v>72</v>
      </c>
      <c r="AY131" s="256" t="s">
        <v>161</v>
      </c>
    </row>
    <row r="132" s="12" customFormat="1">
      <c r="B132" s="245"/>
      <c r="C132" s="246"/>
      <c r="D132" s="247" t="s">
        <v>171</v>
      </c>
      <c r="E132" s="248" t="s">
        <v>21</v>
      </c>
      <c r="F132" s="249" t="s">
        <v>237</v>
      </c>
      <c r="G132" s="246"/>
      <c r="H132" s="250">
        <v>18.48</v>
      </c>
      <c r="I132" s="251"/>
      <c r="J132" s="246"/>
      <c r="K132" s="246"/>
      <c r="L132" s="252"/>
      <c r="M132" s="253"/>
      <c r="N132" s="254"/>
      <c r="O132" s="254"/>
      <c r="P132" s="254"/>
      <c r="Q132" s="254"/>
      <c r="R132" s="254"/>
      <c r="S132" s="254"/>
      <c r="T132" s="255"/>
      <c r="AT132" s="256" t="s">
        <v>171</v>
      </c>
      <c r="AU132" s="256" t="s">
        <v>82</v>
      </c>
      <c r="AV132" s="12" t="s">
        <v>82</v>
      </c>
      <c r="AW132" s="12" t="s">
        <v>35</v>
      </c>
      <c r="AX132" s="12" t="s">
        <v>72</v>
      </c>
      <c r="AY132" s="256" t="s">
        <v>161</v>
      </c>
    </row>
    <row r="133" s="12" customFormat="1">
      <c r="B133" s="245"/>
      <c r="C133" s="246"/>
      <c r="D133" s="247" t="s">
        <v>171</v>
      </c>
      <c r="E133" s="248" t="s">
        <v>21</v>
      </c>
      <c r="F133" s="249" t="s">
        <v>238</v>
      </c>
      <c r="G133" s="246"/>
      <c r="H133" s="250">
        <v>-7.9400000000000004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AT133" s="256" t="s">
        <v>171</v>
      </c>
      <c r="AU133" s="256" t="s">
        <v>82</v>
      </c>
      <c r="AV133" s="12" t="s">
        <v>82</v>
      </c>
      <c r="AW133" s="12" t="s">
        <v>35</v>
      </c>
      <c r="AX133" s="12" t="s">
        <v>72</v>
      </c>
      <c r="AY133" s="256" t="s">
        <v>161</v>
      </c>
    </row>
    <row r="134" s="12" customFormat="1">
      <c r="B134" s="245"/>
      <c r="C134" s="246"/>
      <c r="D134" s="247" t="s">
        <v>171</v>
      </c>
      <c r="E134" s="248" t="s">
        <v>21</v>
      </c>
      <c r="F134" s="249" t="s">
        <v>239</v>
      </c>
      <c r="G134" s="246"/>
      <c r="H134" s="250">
        <v>-36.395000000000003</v>
      </c>
      <c r="I134" s="251"/>
      <c r="J134" s="246"/>
      <c r="K134" s="246"/>
      <c r="L134" s="252"/>
      <c r="M134" s="253"/>
      <c r="N134" s="254"/>
      <c r="O134" s="254"/>
      <c r="P134" s="254"/>
      <c r="Q134" s="254"/>
      <c r="R134" s="254"/>
      <c r="S134" s="254"/>
      <c r="T134" s="255"/>
      <c r="AT134" s="256" t="s">
        <v>171</v>
      </c>
      <c r="AU134" s="256" t="s">
        <v>82</v>
      </c>
      <c r="AV134" s="12" t="s">
        <v>82</v>
      </c>
      <c r="AW134" s="12" t="s">
        <v>35</v>
      </c>
      <c r="AX134" s="12" t="s">
        <v>72</v>
      </c>
      <c r="AY134" s="256" t="s">
        <v>161</v>
      </c>
    </row>
    <row r="135" s="14" customFormat="1">
      <c r="B135" s="268"/>
      <c r="C135" s="269"/>
      <c r="D135" s="247" t="s">
        <v>171</v>
      </c>
      <c r="E135" s="270" t="s">
        <v>21</v>
      </c>
      <c r="F135" s="271" t="s">
        <v>240</v>
      </c>
      <c r="G135" s="269"/>
      <c r="H135" s="270" t="s">
        <v>21</v>
      </c>
      <c r="I135" s="272"/>
      <c r="J135" s="269"/>
      <c r="K135" s="269"/>
      <c r="L135" s="273"/>
      <c r="M135" s="274"/>
      <c r="N135" s="275"/>
      <c r="O135" s="275"/>
      <c r="P135" s="275"/>
      <c r="Q135" s="275"/>
      <c r="R135" s="275"/>
      <c r="S135" s="275"/>
      <c r="T135" s="276"/>
      <c r="AT135" s="277" t="s">
        <v>171</v>
      </c>
      <c r="AU135" s="277" t="s">
        <v>82</v>
      </c>
      <c r="AV135" s="14" t="s">
        <v>80</v>
      </c>
      <c r="AW135" s="14" t="s">
        <v>35</v>
      </c>
      <c r="AX135" s="14" t="s">
        <v>72</v>
      </c>
      <c r="AY135" s="277" t="s">
        <v>161</v>
      </c>
    </row>
    <row r="136" s="12" customFormat="1">
      <c r="B136" s="245"/>
      <c r="C136" s="246"/>
      <c r="D136" s="247" t="s">
        <v>171</v>
      </c>
      <c r="E136" s="248" t="s">
        <v>21</v>
      </c>
      <c r="F136" s="249" t="s">
        <v>241</v>
      </c>
      <c r="G136" s="246"/>
      <c r="H136" s="250">
        <v>43.030000000000001</v>
      </c>
      <c r="I136" s="251"/>
      <c r="J136" s="246"/>
      <c r="K136" s="246"/>
      <c r="L136" s="252"/>
      <c r="M136" s="253"/>
      <c r="N136" s="254"/>
      <c r="O136" s="254"/>
      <c r="P136" s="254"/>
      <c r="Q136" s="254"/>
      <c r="R136" s="254"/>
      <c r="S136" s="254"/>
      <c r="T136" s="255"/>
      <c r="AT136" s="256" t="s">
        <v>171</v>
      </c>
      <c r="AU136" s="256" t="s">
        <v>82</v>
      </c>
      <c r="AV136" s="12" t="s">
        <v>82</v>
      </c>
      <c r="AW136" s="12" t="s">
        <v>35</v>
      </c>
      <c r="AX136" s="12" t="s">
        <v>72</v>
      </c>
      <c r="AY136" s="256" t="s">
        <v>161</v>
      </c>
    </row>
    <row r="137" s="12" customFormat="1">
      <c r="B137" s="245"/>
      <c r="C137" s="246"/>
      <c r="D137" s="247" t="s">
        <v>171</v>
      </c>
      <c r="E137" s="248" t="s">
        <v>21</v>
      </c>
      <c r="F137" s="249" t="s">
        <v>242</v>
      </c>
      <c r="G137" s="246"/>
      <c r="H137" s="250">
        <v>10.683999999999999</v>
      </c>
      <c r="I137" s="251"/>
      <c r="J137" s="246"/>
      <c r="K137" s="246"/>
      <c r="L137" s="252"/>
      <c r="M137" s="253"/>
      <c r="N137" s="254"/>
      <c r="O137" s="254"/>
      <c r="P137" s="254"/>
      <c r="Q137" s="254"/>
      <c r="R137" s="254"/>
      <c r="S137" s="254"/>
      <c r="T137" s="255"/>
      <c r="AT137" s="256" t="s">
        <v>171</v>
      </c>
      <c r="AU137" s="256" t="s">
        <v>82</v>
      </c>
      <c r="AV137" s="12" t="s">
        <v>82</v>
      </c>
      <c r="AW137" s="12" t="s">
        <v>35</v>
      </c>
      <c r="AX137" s="12" t="s">
        <v>72</v>
      </c>
      <c r="AY137" s="256" t="s">
        <v>161</v>
      </c>
    </row>
    <row r="138" s="12" customFormat="1">
      <c r="B138" s="245"/>
      <c r="C138" s="246"/>
      <c r="D138" s="247" t="s">
        <v>171</v>
      </c>
      <c r="E138" s="248" t="s">
        <v>21</v>
      </c>
      <c r="F138" s="249" t="s">
        <v>243</v>
      </c>
      <c r="G138" s="246"/>
      <c r="H138" s="250">
        <v>8.9350000000000005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AT138" s="256" t="s">
        <v>171</v>
      </c>
      <c r="AU138" s="256" t="s">
        <v>82</v>
      </c>
      <c r="AV138" s="12" t="s">
        <v>82</v>
      </c>
      <c r="AW138" s="12" t="s">
        <v>35</v>
      </c>
      <c r="AX138" s="12" t="s">
        <v>72</v>
      </c>
      <c r="AY138" s="256" t="s">
        <v>161</v>
      </c>
    </row>
    <row r="139" s="13" customFormat="1">
      <c r="B139" s="257"/>
      <c r="C139" s="258"/>
      <c r="D139" s="247" t="s">
        <v>171</v>
      </c>
      <c r="E139" s="259" t="s">
        <v>21</v>
      </c>
      <c r="F139" s="260" t="s">
        <v>183</v>
      </c>
      <c r="G139" s="258"/>
      <c r="H139" s="261">
        <v>440.714</v>
      </c>
      <c r="I139" s="262"/>
      <c r="J139" s="258"/>
      <c r="K139" s="258"/>
      <c r="L139" s="263"/>
      <c r="M139" s="264"/>
      <c r="N139" s="265"/>
      <c r="O139" s="265"/>
      <c r="P139" s="265"/>
      <c r="Q139" s="265"/>
      <c r="R139" s="265"/>
      <c r="S139" s="265"/>
      <c r="T139" s="266"/>
      <c r="AT139" s="267" t="s">
        <v>171</v>
      </c>
      <c r="AU139" s="267" t="s">
        <v>82</v>
      </c>
      <c r="AV139" s="13" t="s">
        <v>162</v>
      </c>
      <c r="AW139" s="13" t="s">
        <v>35</v>
      </c>
      <c r="AX139" s="13" t="s">
        <v>80</v>
      </c>
      <c r="AY139" s="267" t="s">
        <v>161</v>
      </c>
    </row>
    <row r="140" s="1" customFormat="1" ht="16.5" customHeight="1">
      <c r="B140" s="46"/>
      <c r="C140" s="233" t="s">
        <v>244</v>
      </c>
      <c r="D140" s="233" t="s">
        <v>164</v>
      </c>
      <c r="E140" s="234" t="s">
        <v>245</v>
      </c>
      <c r="F140" s="235" t="s">
        <v>246</v>
      </c>
      <c r="G140" s="236" t="s">
        <v>175</v>
      </c>
      <c r="H140" s="237">
        <v>440.714</v>
      </c>
      <c r="I140" s="238"/>
      <c r="J140" s="239">
        <f>ROUND(I140*H140,2)</f>
        <v>0</v>
      </c>
      <c r="K140" s="235" t="s">
        <v>168</v>
      </c>
      <c r="L140" s="72"/>
      <c r="M140" s="240" t="s">
        <v>21</v>
      </c>
      <c r="N140" s="241" t="s">
        <v>43</v>
      </c>
      <c r="O140" s="47"/>
      <c r="P140" s="242">
        <f>O140*H140</f>
        <v>0</v>
      </c>
      <c r="Q140" s="242">
        <v>0.0030000000000000001</v>
      </c>
      <c r="R140" s="242">
        <f>Q140*H140</f>
        <v>1.3221419999999999</v>
      </c>
      <c r="S140" s="242">
        <v>0</v>
      </c>
      <c r="T140" s="243">
        <f>S140*H140</f>
        <v>0</v>
      </c>
      <c r="AR140" s="24" t="s">
        <v>169</v>
      </c>
      <c r="AT140" s="24" t="s">
        <v>164</v>
      </c>
      <c r="AU140" s="24" t="s">
        <v>82</v>
      </c>
      <c r="AY140" s="24" t="s">
        <v>161</v>
      </c>
      <c r="BE140" s="244">
        <f>IF(N140="základní",J140,0)</f>
        <v>0</v>
      </c>
      <c r="BF140" s="244">
        <f>IF(N140="snížená",J140,0)</f>
        <v>0</v>
      </c>
      <c r="BG140" s="244">
        <f>IF(N140="zákl. přenesená",J140,0)</f>
        <v>0</v>
      </c>
      <c r="BH140" s="244">
        <f>IF(N140="sníž. přenesená",J140,0)</f>
        <v>0</v>
      </c>
      <c r="BI140" s="244">
        <f>IF(N140="nulová",J140,0)</f>
        <v>0</v>
      </c>
      <c r="BJ140" s="24" t="s">
        <v>80</v>
      </c>
      <c r="BK140" s="244">
        <f>ROUND(I140*H140,2)</f>
        <v>0</v>
      </c>
      <c r="BL140" s="24" t="s">
        <v>169</v>
      </c>
      <c r="BM140" s="24" t="s">
        <v>247</v>
      </c>
    </row>
    <row r="141" s="1" customFormat="1" ht="25.5" customHeight="1">
      <c r="B141" s="46"/>
      <c r="C141" s="233" t="s">
        <v>10</v>
      </c>
      <c r="D141" s="233" t="s">
        <v>164</v>
      </c>
      <c r="E141" s="234" t="s">
        <v>248</v>
      </c>
      <c r="F141" s="235" t="s">
        <v>249</v>
      </c>
      <c r="G141" s="236" t="s">
        <v>175</v>
      </c>
      <c r="H141" s="237">
        <v>372.61000000000001</v>
      </c>
      <c r="I141" s="238"/>
      <c r="J141" s="239">
        <f>ROUND(I141*H141,2)</f>
        <v>0</v>
      </c>
      <c r="K141" s="235" t="s">
        <v>168</v>
      </c>
      <c r="L141" s="72"/>
      <c r="M141" s="240" t="s">
        <v>21</v>
      </c>
      <c r="N141" s="241" t="s">
        <v>43</v>
      </c>
      <c r="O141" s="47"/>
      <c r="P141" s="242">
        <f>O141*H141</f>
        <v>0</v>
      </c>
      <c r="Q141" s="242">
        <v>0.0057000000000000002</v>
      </c>
      <c r="R141" s="242">
        <f>Q141*H141</f>
        <v>2.1238770000000002</v>
      </c>
      <c r="S141" s="242">
        <v>0</v>
      </c>
      <c r="T141" s="243">
        <f>S141*H141</f>
        <v>0</v>
      </c>
      <c r="AR141" s="24" t="s">
        <v>169</v>
      </c>
      <c r="AT141" s="24" t="s">
        <v>164</v>
      </c>
      <c r="AU141" s="24" t="s">
        <v>82</v>
      </c>
      <c r="AY141" s="24" t="s">
        <v>161</v>
      </c>
      <c r="BE141" s="244">
        <f>IF(N141="základní",J141,0)</f>
        <v>0</v>
      </c>
      <c r="BF141" s="244">
        <f>IF(N141="snížená",J141,0)</f>
        <v>0</v>
      </c>
      <c r="BG141" s="244">
        <f>IF(N141="zákl. přenesená",J141,0)</f>
        <v>0</v>
      </c>
      <c r="BH141" s="244">
        <f>IF(N141="sníž. přenesená",J141,0)</f>
        <v>0</v>
      </c>
      <c r="BI141" s="244">
        <f>IF(N141="nulová",J141,0)</f>
        <v>0</v>
      </c>
      <c r="BJ141" s="24" t="s">
        <v>80</v>
      </c>
      <c r="BK141" s="244">
        <f>ROUND(I141*H141,2)</f>
        <v>0</v>
      </c>
      <c r="BL141" s="24" t="s">
        <v>169</v>
      </c>
      <c r="BM141" s="24" t="s">
        <v>250</v>
      </c>
    </row>
    <row r="142" s="14" customFormat="1">
      <c r="B142" s="268"/>
      <c r="C142" s="269"/>
      <c r="D142" s="247" t="s">
        <v>171</v>
      </c>
      <c r="E142" s="270" t="s">
        <v>21</v>
      </c>
      <c r="F142" s="271" t="s">
        <v>251</v>
      </c>
      <c r="G142" s="269"/>
      <c r="H142" s="270" t="s">
        <v>21</v>
      </c>
      <c r="I142" s="272"/>
      <c r="J142" s="269"/>
      <c r="K142" s="269"/>
      <c r="L142" s="273"/>
      <c r="M142" s="274"/>
      <c r="N142" s="275"/>
      <c r="O142" s="275"/>
      <c r="P142" s="275"/>
      <c r="Q142" s="275"/>
      <c r="R142" s="275"/>
      <c r="S142" s="275"/>
      <c r="T142" s="276"/>
      <c r="AT142" s="277" t="s">
        <v>171</v>
      </c>
      <c r="AU142" s="277" t="s">
        <v>82</v>
      </c>
      <c r="AV142" s="14" t="s">
        <v>80</v>
      </c>
      <c r="AW142" s="14" t="s">
        <v>35</v>
      </c>
      <c r="AX142" s="14" t="s">
        <v>72</v>
      </c>
      <c r="AY142" s="277" t="s">
        <v>161</v>
      </c>
    </row>
    <row r="143" s="12" customFormat="1">
      <c r="B143" s="245"/>
      <c r="C143" s="246"/>
      <c r="D143" s="247" t="s">
        <v>171</v>
      </c>
      <c r="E143" s="248" t="s">
        <v>21</v>
      </c>
      <c r="F143" s="249" t="s">
        <v>252</v>
      </c>
      <c r="G143" s="246"/>
      <c r="H143" s="250">
        <v>177.75999999999999</v>
      </c>
      <c r="I143" s="251"/>
      <c r="J143" s="246"/>
      <c r="K143" s="246"/>
      <c r="L143" s="252"/>
      <c r="M143" s="253"/>
      <c r="N143" s="254"/>
      <c r="O143" s="254"/>
      <c r="P143" s="254"/>
      <c r="Q143" s="254"/>
      <c r="R143" s="254"/>
      <c r="S143" s="254"/>
      <c r="T143" s="255"/>
      <c r="AT143" s="256" t="s">
        <v>171</v>
      </c>
      <c r="AU143" s="256" t="s">
        <v>82</v>
      </c>
      <c r="AV143" s="12" t="s">
        <v>82</v>
      </c>
      <c r="AW143" s="12" t="s">
        <v>35</v>
      </c>
      <c r="AX143" s="12" t="s">
        <v>72</v>
      </c>
      <c r="AY143" s="256" t="s">
        <v>161</v>
      </c>
    </row>
    <row r="144" s="12" customFormat="1">
      <c r="B144" s="245"/>
      <c r="C144" s="246"/>
      <c r="D144" s="247" t="s">
        <v>171</v>
      </c>
      <c r="E144" s="248" t="s">
        <v>21</v>
      </c>
      <c r="F144" s="249" t="s">
        <v>253</v>
      </c>
      <c r="G144" s="246"/>
      <c r="H144" s="250">
        <v>122.5</v>
      </c>
      <c r="I144" s="251"/>
      <c r="J144" s="246"/>
      <c r="K144" s="246"/>
      <c r="L144" s="252"/>
      <c r="M144" s="253"/>
      <c r="N144" s="254"/>
      <c r="O144" s="254"/>
      <c r="P144" s="254"/>
      <c r="Q144" s="254"/>
      <c r="R144" s="254"/>
      <c r="S144" s="254"/>
      <c r="T144" s="255"/>
      <c r="AT144" s="256" t="s">
        <v>171</v>
      </c>
      <c r="AU144" s="256" t="s">
        <v>82</v>
      </c>
      <c r="AV144" s="12" t="s">
        <v>82</v>
      </c>
      <c r="AW144" s="12" t="s">
        <v>35</v>
      </c>
      <c r="AX144" s="12" t="s">
        <v>72</v>
      </c>
      <c r="AY144" s="256" t="s">
        <v>161</v>
      </c>
    </row>
    <row r="145" s="12" customFormat="1">
      <c r="B145" s="245"/>
      <c r="C145" s="246"/>
      <c r="D145" s="247" t="s">
        <v>171</v>
      </c>
      <c r="E145" s="248" t="s">
        <v>21</v>
      </c>
      <c r="F145" s="249" t="s">
        <v>254</v>
      </c>
      <c r="G145" s="246"/>
      <c r="H145" s="250">
        <v>72.349999999999994</v>
      </c>
      <c r="I145" s="251"/>
      <c r="J145" s="246"/>
      <c r="K145" s="246"/>
      <c r="L145" s="252"/>
      <c r="M145" s="253"/>
      <c r="N145" s="254"/>
      <c r="O145" s="254"/>
      <c r="P145" s="254"/>
      <c r="Q145" s="254"/>
      <c r="R145" s="254"/>
      <c r="S145" s="254"/>
      <c r="T145" s="255"/>
      <c r="AT145" s="256" t="s">
        <v>171</v>
      </c>
      <c r="AU145" s="256" t="s">
        <v>82</v>
      </c>
      <c r="AV145" s="12" t="s">
        <v>82</v>
      </c>
      <c r="AW145" s="12" t="s">
        <v>35</v>
      </c>
      <c r="AX145" s="12" t="s">
        <v>72</v>
      </c>
      <c r="AY145" s="256" t="s">
        <v>161</v>
      </c>
    </row>
    <row r="146" s="13" customFormat="1">
      <c r="B146" s="257"/>
      <c r="C146" s="258"/>
      <c r="D146" s="247" t="s">
        <v>171</v>
      </c>
      <c r="E146" s="259" t="s">
        <v>21</v>
      </c>
      <c r="F146" s="260" t="s">
        <v>183</v>
      </c>
      <c r="G146" s="258"/>
      <c r="H146" s="261">
        <v>372.61000000000001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AT146" s="267" t="s">
        <v>171</v>
      </c>
      <c r="AU146" s="267" t="s">
        <v>82</v>
      </c>
      <c r="AV146" s="13" t="s">
        <v>162</v>
      </c>
      <c r="AW146" s="13" t="s">
        <v>35</v>
      </c>
      <c r="AX146" s="13" t="s">
        <v>80</v>
      </c>
      <c r="AY146" s="267" t="s">
        <v>161</v>
      </c>
    </row>
    <row r="147" s="1" customFormat="1" ht="25.5" customHeight="1">
      <c r="B147" s="46"/>
      <c r="C147" s="233" t="s">
        <v>255</v>
      </c>
      <c r="D147" s="233" t="s">
        <v>164</v>
      </c>
      <c r="E147" s="234" t="s">
        <v>256</v>
      </c>
      <c r="F147" s="235" t="s">
        <v>257</v>
      </c>
      <c r="G147" s="236" t="s">
        <v>175</v>
      </c>
      <c r="H147" s="237">
        <v>105.23</v>
      </c>
      <c r="I147" s="238"/>
      <c r="J147" s="239">
        <f>ROUND(I147*H147,2)</f>
        <v>0</v>
      </c>
      <c r="K147" s="235" t="s">
        <v>168</v>
      </c>
      <c r="L147" s="72"/>
      <c r="M147" s="240" t="s">
        <v>21</v>
      </c>
      <c r="N147" s="241" t="s">
        <v>43</v>
      </c>
      <c r="O147" s="47"/>
      <c r="P147" s="242">
        <f>O147*H147</f>
        <v>0</v>
      </c>
      <c r="Q147" s="242">
        <v>0.015400000000000001</v>
      </c>
      <c r="R147" s="242">
        <f>Q147*H147</f>
        <v>1.6205420000000002</v>
      </c>
      <c r="S147" s="242">
        <v>0</v>
      </c>
      <c r="T147" s="243">
        <f>S147*H147</f>
        <v>0</v>
      </c>
      <c r="AR147" s="24" t="s">
        <v>169</v>
      </c>
      <c r="AT147" s="24" t="s">
        <v>164</v>
      </c>
      <c r="AU147" s="24" t="s">
        <v>82</v>
      </c>
      <c r="AY147" s="24" t="s">
        <v>161</v>
      </c>
      <c r="BE147" s="244">
        <f>IF(N147="základní",J147,0)</f>
        <v>0</v>
      </c>
      <c r="BF147" s="244">
        <f>IF(N147="snížená",J147,0)</f>
        <v>0</v>
      </c>
      <c r="BG147" s="244">
        <f>IF(N147="zákl. přenesená",J147,0)</f>
        <v>0</v>
      </c>
      <c r="BH147" s="244">
        <f>IF(N147="sníž. přenesená",J147,0)</f>
        <v>0</v>
      </c>
      <c r="BI147" s="244">
        <f>IF(N147="nulová",J147,0)</f>
        <v>0</v>
      </c>
      <c r="BJ147" s="24" t="s">
        <v>80</v>
      </c>
      <c r="BK147" s="244">
        <f>ROUND(I147*H147,2)</f>
        <v>0</v>
      </c>
      <c r="BL147" s="24" t="s">
        <v>169</v>
      </c>
      <c r="BM147" s="24" t="s">
        <v>258</v>
      </c>
    </row>
    <row r="148" s="14" customFormat="1">
      <c r="B148" s="268"/>
      <c r="C148" s="269"/>
      <c r="D148" s="247" t="s">
        <v>171</v>
      </c>
      <c r="E148" s="270" t="s">
        <v>21</v>
      </c>
      <c r="F148" s="271" t="s">
        <v>259</v>
      </c>
      <c r="G148" s="269"/>
      <c r="H148" s="270" t="s">
        <v>21</v>
      </c>
      <c r="I148" s="272"/>
      <c r="J148" s="269"/>
      <c r="K148" s="269"/>
      <c r="L148" s="273"/>
      <c r="M148" s="274"/>
      <c r="N148" s="275"/>
      <c r="O148" s="275"/>
      <c r="P148" s="275"/>
      <c r="Q148" s="275"/>
      <c r="R148" s="275"/>
      <c r="S148" s="275"/>
      <c r="T148" s="276"/>
      <c r="AT148" s="277" t="s">
        <v>171</v>
      </c>
      <c r="AU148" s="277" t="s">
        <v>82</v>
      </c>
      <c r="AV148" s="14" t="s">
        <v>80</v>
      </c>
      <c r="AW148" s="14" t="s">
        <v>35</v>
      </c>
      <c r="AX148" s="14" t="s">
        <v>72</v>
      </c>
      <c r="AY148" s="277" t="s">
        <v>161</v>
      </c>
    </row>
    <row r="149" s="14" customFormat="1">
      <c r="B149" s="268"/>
      <c r="C149" s="269"/>
      <c r="D149" s="247" t="s">
        <v>171</v>
      </c>
      <c r="E149" s="270" t="s">
        <v>21</v>
      </c>
      <c r="F149" s="271" t="s">
        <v>260</v>
      </c>
      <c r="G149" s="269"/>
      <c r="H149" s="270" t="s">
        <v>21</v>
      </c>
      <c r="I149" s="272"/>
      <c r="J149" s="269"/>
      <c r="K149" s="269"/>
      <c r="L149" s="273"/>
      <c r="M149" s="274"/>
      <c r="N149" s="275"/>
      <c r="O149" s="275"/>
      <c r="P149" s="275"/>
      <c r="Q149" s="275"/>
      <c r="R149" s="275"/>
      <c r="S149" s="275"/>
      <c r="T149" s="276"/>
      <c r="AT149" s="277" t="s">
        <v>171</v>
      </c>
      <c r="AU149" s="277" t="s">
        <v>82</v>
      </c>
      <c r="AV149" s="14" t="s">
        <v>80</v>
      </c>
      <c r="AW149" s="14" t="s">
        <v>35</v>
      </c>
      <c r="AX149" s="14" t="s">
        <v>72</v>
      </c>
      <c r="AY149" s="277" t="s">
        <v>161</v>
      </c>
    </row>
    <row r="150" s="12" customFormat="1">
      <c r="B150" s="245"/>
      <c r="C150" s="246"/>
      <c r="D150" s="247" t="s">
        <v>171</v>
      </c>
      <c r="E150" s="248" t="s">
        <v>21</v>
      </c>
      <c r="F150" s="249" t="s">
        <v>261</v>
      </c>
      <c r="G150" s="246"/>
      <c r="H150" s="250">
        <v>52.439999999999998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AT150" s="256" t="s">
        <v>171</v>
      </c>
      <c r="AU150" s="256" t="s">
        <v>82</v>
      </c>
      <c r="AV150" s="12" t="s">
        <v>82</v>
      </c>
      <c r="AW150" s="12" t="s">
        <v>35</v>
      </c>
      <c r="AX150" s="12" t="s">
        <v>72</v>
      </c>
      <c r="AY150" s="256" t="s">
        <v>161</v>
      </c>
    </row>
    <row r="151" s="12" customFormat="1">
      <c r="B151" s="245"/>
      <c r="C151" s="246"/>
      <c r="D151" s="247" t="s">
        <v>171</v>
      </c>
      <c r="E151" s="248" t="s">
        <v>21</v>
      </c>
      <c r="F151" s="249" t="s">
        <v>262</v>
      </c>
      <c r="G151" s="246"/>
      <c r="H151" s="250">
        <v>42.290999999999997</v>
      </c>
      <c r="I151" s="251"/>
      <c r="J151" s="246"/>
      <c r="K151" s="246"/>
      <c r="L151" s="252"/>
      <c r="M151" s="253"/>
      <c r="N151" s="254"/>
      <c r="O151" s="254"/>
      <c r="P151" s="254"/>
      <c r="Q151" s="254"/>
      <c r="R151" s="254"/>
      <c r="S151" s="254"/>
      <c r="T151" s="255"/>
      <c r="AT151" s="256" t="s">
        <v>171</v>
      </c>
      <c r="AU151" s="256" t="s">
        <v>82</v>
      </c>
      <c r="AV151" s="12" t="s">
        <v>82</v>
      </c>
      <c r="AW151" s="12" t="s">
        <v>35</v>
      </c>
      <c r="AX151" s="12" t="s">
        <v>72</v>
      </c>
      <c r="AY151" s="256" t="s">
        <v>161</v>
      </c>
    </row>
    <row r="152" s="12" customFormat="1">
      <c r="B152" s="245"/>
      <c r="C152" s="246"/>
      <c r="D152" s="247" t="s">
        <v>171</v>
      </c>
      <c r="E152" s="248" t="s">
        <v>21</v>
      </c>
      <c r="F152" s="249" t="s">
        <v>263</v>
      </c>
      <c r="G152" s="246"/>
      <c r="H152" s="250">
        <v>10.499000000000001</v>
      </c>
      <c r="I152" s="251"/>
      <c r="J152" s="246"/>
      <c r="K152" s="246"/>
      <c r="L152" s="252"/>
      <c r="M152" s="253"/>
      <c r="N152" s="254"/>
      <c r="O152" s="254"/>
      <c r="P152" s="254"/>
      <c r="Q152" s="254"/>
      <c r="R152" s="254"/>
      <c r="S152" s="254"/>
      <c r="T152" s="255"/>
      <c r="AT152" s="256" t="s">
        <v>171</v>
      </c>
      <c r="AU152" s="256" t="s">
        <v>82</v>
      </c>
      <c r="AV152" s="12" t="s">
        <v>82</v>
      </c>
      <c r="AW152" s="12" t="s">
        <v>35</v>
      </c>
      <c r="AX152" s="12" t="s">
        <v>72</v>
      </c>
      <c r="AY152" s="256" t="s">
        <v>161</v>
      </c>
    </row>
    <row r="153" s="13" customFormat="1">
      <c r="B153" s="257"/>
      <c r="C153" s="258"/>
      <c r="D153" s="247" t="s">
        <v>171</v>
      </c>
      <c r="E153" s="259" t="s">
        <v>21</v>
      </c>
      <c r="F153" s="260" t="s">
        <v>183</v>
      </c>
      <c r="G153" s="258"/>
      <c r="H153" s="261">
        <v>105.23</v>
      </c>
      <c r="I153" s="262"/>
      <c r="J153" s="258"/>
      <c r="K153" s="258"/>
      <c r="L153" s="263"/>
      <c r="M153" s="264"/>
      <c r="N153" s="265"/>
      <c r="O153" s="265"/>
      <c r="P153" s="265"/>
      <c r="Q153" s="265"/>
      <c r="R153" s="265"/>
      <c r="S153" s="265"/>
      <c r="T153" s="266"/>
      <c r="AT153" s="267" t="s">
        <v>171</v>
      </c>
      <c r="AU153" s="267" t="s">
        <v>82</v>
      </c>
      <c r="AV153" s="13" t="s">
        <v>162</v>
      </c>
      <c r="AW153" s="13" t="s">
        <v>35</v>
      </c>
      <c r="AX153" s="13" t="s">
        <v>80</v>
      </c>
      <c r="AY153" s="267" t="s">
        <v>161</v>
      </c>
    </row>
    <row r="154" s="1" customFormat="1" ht="38.25" customHeight="1">
      <c r="B154" s="46"/>
      <c r="C154" s="233" t="s">
        <v>264</v>
      </c>
      <c r="D154" s="233" t="s">
        <v>164</v>
      </c>
      <c r="E154" s="234" t="s">
        <v>265</v>
      </c>
      <c r="F154" s="235" t="s">
        <v>266</v>
      </c>
      <c r="G154" s="236" t="s">
        <v>175</v>
      </c>
      <c r="H154" s="237">
        <v>2.6629999999999998</v>
      </c>
      <c r="I154" s="238"/>
      <c r="J154" s="239">
        <f>ROUND(I154*H154,2)</f>
        <v>0</v>
      </c>
      <c r="K154" s="235" t="s">
        <v>168</v>
      </c>
      <c r="L154" s="72"/>
      <c r="M154" s="240" t="s">
        <v>21</v>
      </c>
      <c r="N154" s="241" t="s">
        <v>43</v>
      </c>
      <c r="O154" s="47"/>
      <c r="P154" s="242">
        <f>O154*H154</f>
        <v>0</v>
      </c>
      <c r="Q154" s="242">
        <v>0.018380000000000001</v>
      </c>
      <c r="R154" s="242">
        <f>Q154*H154</f>
        <v>0.04894594</v>
      </c>
      <c r="S154" s="242">
        <v>0</v>
      </c>
      <c r="T154" s="243">
        <f>S154*H154</f>
        <v>0</v>
      </c>
      <c r="AR154" s="24" t="s">
        <v>169</v>
      </c>
      <c r="AT154" s="24" t="s">
        <v>164</v>
      </c>
      <c r="AU154" s="24" t="s">
        <v>82</v>
      </c>
      <c r="AY154" s="24" t="s">
        <v>161</v>
      </c>
      <c r="BE154" s="244">
        <f>IF(N154="základní",J154,0)</f>
        <v>0</v>
      </c>
      <c r="BF154" s="244">
        <f>IF(N154="snížená",J154,0)</f>
        <v>0</v>
      </c>
      <c r="BG154" s="244">
        <f>IF(N154="zákl. přenesená",J154,0)</f>
        <v>0</v>
      </c>
      <c r="BH154" s="244">
        <f>IF(N154="sníž. přenesená",J154,0)</f>
        <v>0</v>
      </c>
      <c r="BI154" s="244">
        <f>IF(N154="nulová",J154,0)</f>
        <v>0</v>
      </c>
      <c r="BJ154" s="24" t="s">
        <v>80</v>
      </c>
      <c r="BK154" s="244">
        <f>ROUND(I154*H154,2)</f>
        <v>0</v>
      </c>
      <c r="BL154" s="24" t="s">
        <v>169</v>
      </c>
      <c r="BM154" s="24" t="s">
        <v>267</v>
      </c>
    </row>
    <row r="155" s="14" customFormat="1">
      <c r="B155" s="268"/>
      <c r="C155" s="269"/>
      <c r="D155" s="247" t="s">
        <v>171</v>
      </c>
      <c r="E155" s="270" t="s">
        <v>21</v>
      </c>
      <c r="F155" s="271" t="s">
        <v>268</v>
      </c>
      <c r="G155" s="269"/>
      <c r="H155" s="270" t="s">
        <v>21</v>
      </c>
      <c r="I155" s="272"/>
      <c r="J155" s="269"/>
      <c r="K155" s="269"/>
      <c r="L155" s="273"/>
      <c r="M155" s="274"/>
      <c r="N155" s="275"/>
      <c r="O155" s="275"/>
      <c r="P155" s="275"/>
      <c r="Q155" s="275"/>
      <c r="R155" s="275"/>
      <c r="S155" s="275"/>
      <c r="T155" s="276"/>
      <c r="AT155" s="277" t="s">
        <v>171</v>
      </c>
      <c r="AU155" s="277" t="s">
        <v>82</v>
      </c>
      <c r="AV155" s="14" t="s">
        <v>80</v>
      </c>
      <c r="AW155" s="14" t="s">
        <v>35</v>
      </c>
      <c r="AX155" s="14" t="s">
        <v>72</v>
      </c>
      <c r="AY155" s="277" t="s">
        <v>161</v>
      </c>
    </row>
    <row r="156" s="12" customFormat="1">
      <c r="B156" s="245"/>
      <c r="C156" s="246"/>
      <c r="D156" s="247" t="s">
        <v>171</v>
      </c>
      <c r="E156" s="248" t="s">
        <v>21</v>
      </c>
      <c r="F156" s="249" t="s">
        <v>269</v>
      </c>
      <c r="G156" s="246"/>
      <c r="H156" s="250">
        <v>2.6629999999999998</v>
      </c>
      <c r="I156" s="251"/>
      <c r="J156" s="246"/>
      <c r="K156" s="246"/>
      <c r="L156" s="252"/>
      <c r="M156" s="253"/>
      <c r="N156" s="254"/>
      <c r="O156" s="254"/>
      <c r="P156" s="254"/>
      <c r="Q156" s="254"/>
      <c r="R156" s="254"/>
      <c r="S156" s="254"/>
      <c r="T156" s="255"/>
      <c r="AT156" s="256" t="s">
        <v>171</v>
      </c>
      <c r="AU156" s="256" t="s">
        <v>82</v>
      </c>
      <c r="AV156" s="12" t="s">
        <v>82</v>
      </c>
      <c r="AW156" s="12" t="s">
        <v>35</v>
      </c>
      <c r="AX156" s="12" t="s">
        <v>72</v>
      </c>
      <c r="AY156" s="256" t="s">
        <v>161</v>
      </c>
    </row>
    <row r="157" s="13" customFormat="1">
      <c r="B157" s="257"/>
      <c r="C157" s="258"/>
      <c r="D157" s="247" t="s">
        <v>171</v>
      </c>
      <c r="E157" s="259" t="s">
        <v>21</v>
      </c>
      <c r="F157" s="260" t="s">
        <v>183</v>
      </c>
      <c r="G157" s="258"/>
      <c r="H157" s="261">
        <v>2.6629999999999998</v>
      </c>
      <c r="I157" s="262"/>
      <c r="J157" s="258"/>
      <c r="K157" s="258"/>
      <c r="L157" s="263"/>
      <c r="M157" s="264"/>
      <c r="N157" s="265"/>
      <c r="O157" s="265"/>
      <c r="P157" s="265"/>
      <c r="Q157" s="265"/>
      <c r="R157" s="265"/>
      <c r="S157" s="265"/>
      <c r="T157" s="266"/>
      <c r="AT157" s="267" t="s">
        <v>171</v>
      </c>
      <c r="AU157" s="267" t="s">
        <v>82</v>
      </c>
      <c r="AV157" s="13" t="s">
        <v>162</v>
      </c>
      <c r="AW157" s="13" t="s">
        <v>35</v>
      </c>
      <c r="AX157" s="13" t="s">
        <v>80</v>
      </c>
      <c r="AY157" s="267" t="s">
        <v>161</v>
      </c>
    </row>
    <row r="158" s="1" customFormat="1" ht="25.5" customHeight="1">
      <c r="B158" s="46"/>
      <c r="C158" s="233" t="s">
        <v>270</v>
      </c>
      <c r="D158" s="233" t="s">
        <v>164</v>
      </c>
      <c r="E158" s="234" t="s">
        <v>271</v>
      </c>
      <c r="F158" s="235" t="s">
        <v>272</v>
      </c>
      <c r="G158" s="236" t="s">
        <v>175</v>
      </c>
      <c r="H158" s="237">
        <v>215.786</v>
      </c>
      <c r="I158" s="238"/>
      <c r="J158" s="239">
        <f>ROUND(I158*H158,2)</f>
        <v>0</v>
      </c>
      <c r="K158" s="235" t="s">
        <v>168</v>
      </c>
      <c r="L158" s="72"/>
      <c r="M158" s="240" t="s">
        <v>21</v>
      </c>
      <c r="N158" s="241" t="s">
        <v>43</v>
      </c>
      <c r="O158" s="47"/>
      <c r="P158" s="242">
        <f>O158*H158</f>
        <v>0</v>
      </c>
      <c r="Q158" s="242">
        <v>0.0079000000000000008</v>
      </c>
      <c r="R158" s="242">
        <f>Q158*H158</f>
        <v>1.7047094000000003</v>
      </c>
      <c r="S158" s="242">
        <v>0</v>
      </c>
      <c r="T158" s="243">
        <f>S158*H158</f>
        <v>0</v>
      </c>
      <c r="AR158" s="24" t="s">
        <v>169</v>
      </c>
      <c r="AT158" s="24" t="s">
        <v>164</v>
      </c>
      <c r="AU158" s="24" t="s">
        <v>82</v>
      </c>
      <c r="AY158" s="24" t="s">
        <v>161</v>
      </c>
      <c r="BE158" s="244">
        <f>IF(N158="základní",J158,0)</f>
        <v>0</v>
      </c>
      <c r="BF158" s="244">
        <f>IF(N158="snížená",J158,0)</f>
        <v>0</v>
      </c>
      <c r="BG158" s="244">
        <f>IF(N158="zákl. přenesená",J158,0)</f>
        <v>0</v>
      </c>
      <c r="BH158" s="244">
        <f>IF(N158="sníž. přenesená",J158,0)</f>
        <v>0</v>
      </c>
      <c r="BI158" s="244">
        <f>IF(N158="nulová",J158,0)</f>
        <v>0</v>
      </c>
      <c r="BJ158" s="24" t="s">
        <v>80</v>
      </c>
      <c r="BK158" s="244">
        <f>ROUND(I158*H158,2)</f>
        <v>0</v>
      </c>
      <c r="BL158" s="24" t="s">
        <v>169</v>
      </c>
      <c r="BM158" s="24" t="s">
        <v>273</v>
      </c>
    </row>
    <row r="159" s="12" customFormat="1">
      <c r="B159" s="245"/>
      <c r="C159" s="246"/>
      <c r="D159" s="247" t="s">
        <v>171</v>
      </c>
      <c r="E159" s="248" t="s">
        <v>21</v>
      </c>
      <c r="F159" s="249" t="s">
        <v>274</v>
      </c>
      <c r="G159" s="246"/>
      <c r="H159" s="250">
        <v>215.786</v>
      </c>
      <c r="I159" s="251"/>
      <c r="J159" s="246"/>
      <c r="K159" s="246"/>
      <c r="L159" s="252"/>
      <c r="M159" s="253"/>
      <c r="N159" s="254"/>
      <c r="O159" s="254"/>
      <c r="P159" s="254"/>
      <c r="Q159" s="254"/>
      <c r="R159" s="254"/>
      <c r="S159" s="254"/>
      <c r="T159" s="255"/>
      <c r="AT159" s="256" t="s">
        <v>171</v>
      </c>
      <c r="AU159" s="256" t="s">
        <v>82</v>
      </c>
      <c r="AV159" s="12" t="s">
        <v>82</v>
      </c>
      <c r="AW159" s="12" t="s">
        <v>35</v>
      </c>
      <c r="AX159" s="12" t="s">
        <v>80</v>
      </c>
      <c r="AY159" s="256" t="s">
        <v>161</v>
      </c>
    </row>
    <row r="160" s="1" customFormat="1" ht="25.5" customHeight="1">
      <c r="B160" s="46"/>
      <c r="C160" s="233" t="s">
        <v>275</v>
      </c>
      <c r="D160" s="233" t="s">
        <v>164</v>
      </c>
      <c r="E160" s="234" t="s">
        <v>276</v>
      </c>
      <c r="F160" s="235" t="s">
        <v>277</v>
      </c>
      <c r="G160" s="236" t="s">
        <v>175</v>
      </c>
      <c r="H160" s="237">
        <v>431.779</v>
      </c>
      <c r="I160" s="238"/>
      <c r="J160" s="239">
        <f>ROUND(I160*H160,2)</f>
        <v>0</v>
      </c>
      <c r="K160" s="235" t="s">
        <v>168</v>
      </c>
      <c r="L160" s="72"/>
      <c r="M160" s="240" t="s">
        <v>21</v>
      </c>
      <c r="N160" s="241" t="s">
        <v>43</v>
      </c>
      <c r="O160" s="47"/>
      <c r="P160" s="242">
        <f>O160*H160</f>
        <v>0</v>
      </c>
      <c r="Q160" s="242">
        <v>0.0048999999999999998</v>
      </c>
      <c r="R160" s="242">
        <f>Q160*H160</f>
        <v>2.1157170999999999</v>
      </c>
      <c r="S160" s="242">
        <v>0</v>
      </c>
      <c r="T160" s="243">
        <f>S160*H160</f>
        <v>0</v>
      </c>
      <c r="AR160" s="24" t="s">
        <v>169</v>
      </c>
      <c r="AT160" s="24" t="s">
        <v>164</v>
      </c>
      <c r="AU160" s="24" t="s">
        <v>82</v>
      </c>
      <c r="AY160" s="24" t="s">
        <v>161</v>
      </c>
      <c r="BE160" s="244">
        <f>IF(N160="základní",J160,0)</f>
        <v>0</v>
      </c>
      <c r="BF160" s="244">
        <f>IF(N160="snížená",J160,0)</f>
        <v>0</v>
      </c>
      <c r="BG160" s="244">
        <f>IF(N160="zákl. přenesená",J160,0)</f>
        <v>0</v>
      </c>
      <c r="BH160" s="244">
        <f>IF(N160="sníž. přenesená",J160,0)</f>
        <v>0</v>
      </c>
      <c r="BI160" s="244">
        <f>IF(N160="nulová",J160,0)</f>
        <v>0</v>
      </c>
      <c r="BJ160" s="24" t="s">
        <v>80</v>
      </c>
      <c r="BK160" s="244">
        <f>ROUND(I160*H160,2)</f>
        <v>0</v>
      </c>
      <c r="BL160" s="24" t="s">
        <v>169</v>
      </c>
      <c r="BM160" s="24" t="s">
        <v>278</v>
      </c>
    </row>
    <row r="161" s="12" customFormat="1">
      <c r="B161" s="245"/>
      <c r="C161" s="246"/>
      <c r="D161" s="247" t="s">
        <v>171</v>
      </c>
      <c r="E161" s="248" t="s">
        <v>21</v>
      </c>
      <c r="F161" s="249" t="s">
        <v>236</v>
      </c>
      <c r="G161" s="246"/>
      <c r="H161" s="250">
        <v>403.92000000000002</v>
      </c>
      <c r="I161" s="251"/>
      <c r="J161" s="246"/>
      <c r="K161" s="246"/>
      <c r="L161" s="252"/>
      <c r="M161" s="253"/>
      <c r="N161" s="254"/>
      <c r="O161" s="254"/>
      <c r="P161" s="254"/>
      <c r="Q161" s="254"/>
      <c r="R161" s="254"/>
      <c r="S161" s="254"/>
      <c r="T161" s="255"/>
      <c r="AT161" s="256" t="s">
        <v>171</v>
      </c>
      <c r="AU161" s="256" t="s">
        <v>82</v>
      </c>
      <c r="AV161" s="12" t="s">
        <v>82</v>
      </c>
      <c r="AW161" s="12" t="s">
        <v>35</v>
      </c>
      <c r="AX161" s="12" t="s">
        <v>72</v>
      </c>
      <c r="AY161" s="256" t="s">
        <v>161</v>
      </c>
    </row>
    <row r="162" s="12" customFormat="1">
      <c r="B162" s="245"/>
      <c r="C162" s="246"/>
      <c r="D162" s="247" t="s">
        <v>171</v>
      </c>
      <c r="E162" s="248" t="s">
        <v>21</v>
      </c>
      <c r="F162" s="249" t="s">
        <v>237</v>
      </c>
      <c r="G162" s="246"/>
      <c r="H162" s="250">
        <v>18.48</v>
      </c>
      <c r="I162" s="251"/>
      <c r="J162" s="246"/>
      <c r="K162" s="246"/>
      <c r="L162" s="252"/>
      <c r="M162" s="253"/>
      <c r="N162" s="254"/>
      <c r="O162" s="254"/>
      <c r="P162" s="254"/>
      <c r="Q162" s="254"/>
      <c r="R162" s="254"/>
      <c r="S162" s="254"/>
      <c r="T162" s="255"/>
      <c r="AT162" s="256" t="s">
        <v>171</v>
      </c>
      <c r="AU162" s="256" t="s">
        <v>82</v>
      </c>
      <c r="AV162" s="12" t="s">
        <v>82</v>
      </c>
      <c r="AW162" s="12" t="s">
        <v>35</v>
      </c>
      <c r="AX162" s="12" t="s">
        <v>72</v>
      </c>
      <c r="AY162" s="256" t="s">
        <v>161</v>
      </c>
    </row>
    <row r="163" s="12" customFormat="1">
      <c r="B163" s="245"/>
      <c r="C163" s="246"/>
      <c r="D163" s="247" t="s">
        <v>171</v>
      </c>
      <c r="E163" s="248" t="s">
        <v>21</v>
      </c>
      <c r="F163" s="249" t="s">
        <v>238</v>
      </c>
      <c r="G163" s="246"/>
      <c r="H163" s="250">
        <v>-7.9400000000000004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AT163" s="256" t="s">
        <v>171</v>
      </c>
      <c r="AU163" s="256" t="s">
        <v>82</v>
      </c>
      <c r="AV163" s="12" t="s">
        <v>82</v>
      </c>
      <c r="AW163" s="12" t="s">
        <v>35</v>
      </c>
      <c r="AX163" s="12" t="s">
        <v>72</v>
      </c>
      <c r="AY163" s="256" t="s">
        <v>161</v>
      </c>
    </row>
    <row r="164" s="12" customFormat="1">
      <c r="B164" s="245"/>
      <c r="C164" s="246"/>
      <c r="D164" s="247" t="s">
        <v>171</v>
      </c>
      <c r="E164" s="248" t="s">
        <v>21</v>
      </c>
      <c r="F164" s="249" t="s">
        <v>239</v>
      </c>
      <c r="G164" s="246"/>
      <c r="H164" s="250">
        <v>-36.395000000000003</v>
      </c>
      <c r="I164" s="251"/>
      <c r="J164" s="246"/>
      <c r="K164" s="246"/>
      <c r="L164" s="252"/>
      <c r="M164" s="253"/>
      <c r="N164" s="254"/>
      <c r="O164" s="254"/>
      <c r="P164" s="254"/>
      <c r="Q164" s="254"/>
      <c r="R164" s="254"/>
      <c r="S164" s="254"/>
      <c r="T164" s="255"/>
      <c r="AT164" s="256" t="s">
        <v>171</v>
      </c>
      <c r="AU164" s="256" t="s">
        <v>82</v>
      </c>
      <c r="AV164" s="12" t="s">
        <v>82</v>
      </c>
      <c r="AW164" s="12" t="s">
        <v>35</v>
      </c>
      <c r="AX164" s="12" t="s">
        <v>72</v>
      </c>
      <c r="AY164" s="256" t="s">
        <v>161</v>
      </c>
    </row>
    <row r="165" s="14" customFormat="1">
      <c r="B165" s="268"/>
      <c r="C165" s="269"/>
      <c r="D165" s="247" t="s">
        <v>171</v>
      </c>
      <c r="E165" s="270" t="s">
        <v>21</v>
      </c>
      <c r="F165" s="271" t="s">
        <v>240</v>
      </c>
      <c r="G165" s="269"/>
      <c r="H165" s="270" t="s">
        <v>21</v>
      </c>
      <c r="I165" s="272"/>
      <c r="J165" s="269"/>
      <c r="K165" s="269"/>
      <c r="L165" s="273"/>
      <c r="M165" s="274"/>
      <c r="N165" s="275"/>
      <c r="O165" s="275"/>
      <c r="P165" s="275"/>
      <c r="Q165" s="275"/>
      <c r="R165" s="275"/>
      <c r="S165" s="275"/>
      <c r="T165" s="276"/>
      <c r="AT165" s="277" t="s">
        <v>171</v>
      </c>
      <c r="AU165" s="277" t="s">
        <v>82</v>
      </c>
      <c r="AV165" s="14" t="s">
        <v>80</v>
      </c>
      <c r="AW165" s="14" t="s">
        <v>35</v>
      </c>
      <c r="AX165" s="14" t="s">
        <v>72</v>
      </c>
      <c r="AY165" s="277" t="s">
        <v>161</v>
      </c>
    </row>
    <row r="166" s="12" customFormat="1">
      <c r="B166" s="245"/>
      <c r="C166" s="246"/>
      <c r="D166" s="247" t="s">
        <v>171</v>
      </c>
      <c r="E166" s="248" t="s">
        <v>21</v>
      </c>
      <c r="F166" s="249" t="s">
        <v>241</v>
      </c>
      <c r="G166" s="246"/>
      <c r="H166" s="250">
        <v>43.030000000000001</v>
      </c>
      <c r="I166" s="251"/>
      <c r="J166" s="246"/>
      <c r="K166" s="246"/>
      <c r="L166" s="252"/>
      <c r="M166" s="253"/>
      <c r="N166" s="254"/>
      <c r="O166" s="254"/>
      <c r="P166" s="254"/>
      <c r="Q166" s="254"/>
      <c r="R166" s="254"/>
      <c r="S166" s="254"/>
      <c r="T166" s="255"/>
      <c r="AT166" s="256" t="s">
        <v>171</v>
      </c>
      <c r="AU166" s="256" t="s">
        <v>82</v>
      </c>
      <c r="AV166" s="12" t="s">
        <v>82</v>
      </c>
      <c r="AW166" s="12" t="s">
        <v>35</v>
      </c>
      <c r="AX166" s="12" t="s">
        <v>72</v>
      </c>
      <c r="AY166" s="256" t="s">
        <v>161</v>
      </c>
    </row>
    <row r="167" s="12" customFormat="1">
      <c r="B167" s="245"/>
      <c r="C167" s="246"/>
      <c r="D167" s="247" t="s">
        <v>171</v>
      </c>
      <c r="E167" s="248" t="s">
        <v>21</v>
      </c>
      <c r="F167" s="249" t="s">
        <v>242</v>
      </c>
      <c r="G167" s="246"/>
      <c r="H167" s="250">
        <v>10.683999999999999</v>
      </c>
      <c r="I167" s="251"/>
      <c r="J167" s="246"/>
      <c r="K167" s="246"/>
      <c r="L167" s="252"/>
      <c r="M167" s="253"/>
      <c r="N167" s="254"/>
      <c r="O167" s="254"/>
      <c r="P167" s="254"/>
      <c r="Q167" s="254"/>
      <c r="R167" s="254"/>
      <c r="S167" s="254"/>
      <c r="T167" s="255"/>
      <c r="AT167" s="256" t="s">
        <v>171</v>
      </c>
      <c r="AU167" s="256" t="s">
        <v>82</v>
      </c>
      <c r="AV167" s="12" t="s">
        <v>82</v>
      </c>
      <c r="AW167" s="12" t="s">
        <v>35</v>
      </c>
      <c r="AX167" s="12" t="s">
        <v>72</v>
      </c>
      <c r="AY167" s="256" t="s">
        <v>161</v>
      </c>
    </row>
    <row r="168" s="13" customFormat="1">
      <c r="B168" s="257"/>
      <c r="C168" s="258"/>
      <c r="D168" s="247" t="s">
        <v>171</v>
      </c>
      <c r="E168" s="259" t="s">
        <v>21</v>
      </c>
      <c r="F168" s="260" t="s">
        <v>183</v>
      </c>
      <c r="G168" s="258"/>
      <c r="H168" s="261">
        <v>431.779</v>
      </c>
      <c r="I168" s="262"/>
      <c r="J168" s="258"/>
      <c r="K168" s="258"/>
      <c r="L168" s="263"/>
      <c r="M168" s="264"/>
      <c r="N168" s="265"/>
      <c r="O168" s="265"/>
      <c r="P168" s="265"/>
      <c r="Q168" s="265"/>
      <c r="R168" s="265"/>
      <c r="S168" s="265"/>
      <c r="T168" s="266"/>
      <c r="AT168" s="267" t="s">
        <v>171</v>
      </c>
      <c r="AU168" s="267" t="s">
        <v>82</v>
      </c>
      <c r="AV168" s="13" t="s">
        <v>162</v>
      </c>
      <c r="AW168" s="13" t="s">
        <v>35</v>
      </c>
      <c r="AX168" s="13" t="s">
        <v>80</v>
      </c>
      <c r="AY168" s="267" t="s">
        <v>161</v>
      </c>
    </row>
    <row r="169" s="1" customFormat="1" ht="25.5" customHeight="1">
      <c r="B169" s="46"/>
      <c r="C169" s="233" t="s">
        <v>279</v>
      </c>
      <c r="D169" s="233" t="s">
        <v>164</v>
      </c>
      <c r="E169" s="234" t="s">
        <v>280</v>
      </c>
      <c r="F169" s="235" t="s">
        <v>281</v>
      </c>
      <c r="G169" s="236" t="s">
        <v>282</v>
      </c>
      <c r="H169" s="237">
        <v>165.21000000000001</v>
      </c>
      <c r="I169" s="238"/>
      <c r="J169" s="239">
        <f>ROUND(I169*H169,2)</f>
        <v>0</v>
      </c>
      <c r="K169" s="235" t="s">
        <v>168</v>
      </c>
      <c r="L169" s="72"/>
      <c r="M169" s="240" t="s">
        <v>21</v>
      </c>
      <c r="N169" s="241" t="s">
        <v>43</v>
      </c>
      <c r="O169" s="47"/>
      <c r="P169" s="242">
        <f>O169*H169</f>
        <v>0</v>
      </c>
      <c r="Q169" s="242">
        <v>0.00025000000000000001</v>
      </c>
      <c r="R169" s="242">
        <f>Q169*H169</f>
        <v>0.041302500000000006</v>
      </c>
      <c r="S169" s="242">
        <v>0</v>
      </c>
      <c r="T169" s="243">
        <f>S169*H169</f>
        <v>0</v>
      </c>
      <c r="AR169" s="24" t="s">
        <v>169</v>
      </c>
      <c r="AT169" s="24" t="s">
        <v>164</v>
      </c>
      <c r="AU169" s="24" t="s">
        <v>82</v>
      </c>
      <c r="AY169" s="24" t="s">
        <v>161</v>
      </c>
      <c r="BE169" s="244">
        <f>IF(N169="základní",J169,0)</f>
        <v>0</v>
      </c>
      <c r="BF169" s="244">
        <f>IF(N169="snížená",J169,0)</f>
        <v>0</v>
      </c>
      <c r="BG169" s="244">
        <f>IF(N169="zákl. přenesená",J169,0)</f>
        <v>0</v>
      </c>
      <c r="BH169" s="244">
        <f>IF(N169="sníž. přenesená",J169,0)</f>
        <v>0</v>
      </c>
      <c r="BI169" s="244">
        <f>IF(N169="nulová",J169,0)</f>
        <v>0</v>
      </c>
      <c r="BJ169" s="24" t="s">
        <v>80</v>
      </c>
      <c r="BK169" s="244">
        <f>ROUND(I169*H169,2)</f>
        <v>0</v>
      </c>
      <c r="BL169" s="24" t="s">
        <v>169</v>
      </c>
      <c r="BM169" s="24" t="s">
        <v>283</v>
      </c>
    </row>
    <row r="170" s="14" customFormat="1">
      <c r="B170" s="268"/>
      <c r="C170" s="269"/>
      <c r="D170" s="247" t="s">
        <v>171</v>
      </c>
      <c r="E170" s="270" t="s">
        <v>21</v>
      </c>
      <c r="F170" s="271" t="s">
        <v>284</v>
      </c>
      <c r="G170" s="269"/>
      <c r="H170" s="270" t="s">
        <v>21</v>
      </c>
      <c r="I170" s="272"/>
      <c r="J170" s="269"/>
      <c r="K170" s="269"/>
      <c r="L170" s="273"/>
      <c r="M170" s="274"/>
      <c r="N170" s="275"/>
      <c r="O170" s="275"/>
      <c r="P170" s="275"/>
      <c r="Q170" s="275"/>
      <c r="R170" s="275"/>
      <c r="S170" s="275"/>
      <c r="T170" s="276"/>
      <c r="AT170" s="277" t="s">
        <v>171</v>
      </c>
      <c r="AU170" s="277" t="s">
        <v>82</v>
      </c>
      <c r="AV170" s="14" t="s">
        <v>80</v>
      </c>
      <c r="AW170" s="14" t="s">
        <v>35</v>
      </c>
      <c r="AX170" s="14" t="s">
        <v>72</v>
      </c>
      <c r="AY170" s="277" t="s">
        <v>161</v>
      </c>
    </row>
    <row r="171" s="12" customFormat="1">
      <c r="B171" s="245"/>
      <c r="C171" s="246"/>
      <c r="D171" s="247" t="s">
        <v>171</v>
      </c>
      <c r="E171" s="248" t="s">
        <v>21</v>
      </c>
      <c r="F171" s="249" t="s">
        <v>285</v>
      </c>
      <c r="G171" s="246"/>
      <c r="H171" s="250">
        <v>165.21000000000001</v>
      </c>
      <c r="I171" s="251"/>
      <c r="J171" s="246"/>
      <c r="K171" s="246"/>
      <c r="L171" s="252"/>
      <c r="M171" s="253"/>
      <c r="N171" s="254"/>
      <c r="O171" s="254"/>
      <c r="P171" s="254"/>
      <c r="Q171" s="254"/>
      <c r="R171" s="254"/>
      <c r="S171" s="254"/>
      <c r="T171" s="255"/>
      <c r="AT171" s="256" t="s">
        <v>171</v>
      </c>
      <c r="AU171" s="256" t="s">
        <v>82</v>
      </c>
      <c r="AV171" s="12" t="s">
        <v>82</v>
      </c>
      <c r="AW171" s="12" t="s">
        <v>35</v>
      </c>
      <c r="AX171" s="12" t="s">
        <v>80</v>
      </c>
      <c r="AY171" s="256" t="s">
        <v>161</v>
      </c>
    </row>
    <row r="172" s="1" customFormat="1" ht="16.5" customHeight="1">
      <c r="B172" s="46"/>
      <c r="C172" s="278" t="s">
        <v>9</v>
      </c>
      <c r="D172" s="278" t="s">
        <v>286</v>
      </c>
      <c r="E172" s="279" t="s">
        <v>287</v>
      </c>
      <c r="F172" s="280" t="s">
        <v>288</v>
      </c>
      <c r="G172" s="281" t="s">
        <v>282</v>
      </c>
      <c r="H172" s="282">
        <v>99.802999999999997</v>
      </c>
      <c r="I172" s="283"/>
      <c r="J172" s="284">
        <f>ROUND(I172*H172,2)</f>
        <v>0</v>
      </c>
      <c r="K172" s="280" t="s">
        <v>168</v>
      </c>
      <c r="L172" s="285"/>
      <c r="M172" s="286" t="s">
        <v>21</v>
      </c>
      <c r="N172" s="287" t="s">
        <v>43</v>
      </c>
      <c r="O172" s="47"/>
      <c r="P172" s="242">
        <f>O172*H172</f>
        <v>0</v>
      </c>
      <c r="Q172" s="242">
        <v>4.0000000000000003E-05</v>
      </c>
      <c r="R172" s="242">
        <f>Q172*H172</f>
        <v>0.00399212</v>
      </c>
      <c r="S172" s="242">
        <v>0</v>
      </c>
      <c r="T172" s="243">
        <f>S172*H172</f>
        <v>0</v>
      </c>
      <c r="AR172" s="24" t="s">
        <v>207</v>
      </c>
      <c r="AT172" s="24" t="s">
        <v>286</v>
      </c>
      <c r="AU172" s="24" t="s">
        <v>82</v>
      </c>
      <c r="AY172" s="24" t="s">
        <v>161</v>
      </c>
      <c r="BE172" s="244">
        <f>IF(N172="základní",J172,0)</f>
        <v>0</v>
      </c>
      <c r="BF172" s="244">
        <f>IF(N172="snížená",J172,0)</f>
        <v>0</v>
      </c>
      <c r="BG172" s="244">
        <f>IF(N172="zákl. přenesená",J172,0)</f>
        <v>0</v>
      </c>
      <c r="BH172" s="244">
        <f>IF(N172="sníž. přenesená",J172,0)</f>
        <v>0</v>
      </c>
      <c r="BI172" s="244">
        <f>IF(N172="nulová",J172,0)</f>
        <v>0</v>
      </c>
      <c r="BJ172" s="24" t="s">
        <v>80</v>
      </c>
      <c r="BK172" s="244">
        <f>ROUND(I172*H172,2)</f>
        <v>0</v>
      </c>
      <c r="BL172" s="24" t="s">
        <v>169</v>
      </c>
      <c r="BM172" s="24" t="s">
        <v>289</v>
      </c>
    </row>
    <row r="173" s="14" customFormat="1">
      <c r="B173" s="268"/>
      <c r="C173" s="269"/>
      <c r="D173" s="247" t="s">
        <v>171</v>
      </c>
      <c r="E173" s="270" t="s">
        <v>21</v>
      </c>
      <c r="F173" s="271" t="s">
        <v>290</v>
      </c>
      <c r="G173" s="269"/>
      <c r="H173" s="270" t="s">
        <v>21</v>
      </c>
      <c r="I173" s="272"/>
      <c r="J173" s="269"/>
      <c r="K173" s="269"/>
      <c r="L173" s="273"/>
      <c r="M173" s="274"/>
      <c r="N173" s="275"/>
      <c r="O173" s="275"/>
      <c r="P173" s="275"/>
      <c r="Q173" s="275"/>
      <c r="R173" s="275"/>
      <c r="S173" s="275"/>
      <c r="T173" s="276"/>
      <c r="AT173" s="277" t="s">
        <v>171</v>
      </c>
      <c r="AU173" s="277" t="s">
        <v>82</v>
      </c>
      <c r="AV173" s="14" t="s">
        <v>80</v>
      </c>
      <c r="AW173" s="14" t="s">
        <v>35</v>
      </c>
      <c r="AX173" s="14" t="s">
        <v>72</v>
      </c>
      <c r="AY173" s="277" t="s">
        <v>161</v>
      </c>
    </row>
    <row r="174" s="12" customFormat="1">
      <c r="B174" s="245"/>
      <c r="C174" s="246"/>
      <c r="D174" s="247" t="s">
        <v>171</v>
      </c>
      <c r="E174" s="248" t="s">
        <v>21</v>
      </c>
      <c r="F174" s="249" t="s">
        <v>291</v>
      </c>
      <c r="G174" s="246"/>
      <c r="H174" s="250">
        <v>95.049999999999997</v>
      </c>
      <c r="I174" s="251"/>
      <c r="J174" s="246"/>
      <c r="K174" s="246"/>
      <c r="L174" s="252"/>
      <c r="M174" s="253"/>
      <c r="N174" s="254"/>
      <c r="O174" s="254"/>
      <c r="P174" s="254"/>
      <c r="Q174" s="254"/>
      <c r="R174" s="254"/>
      <c r="S174" s="254"/>
      <c r="T174" s="255"/>
      <c r="AT174" s="256" t="s">
        <v>171</v>
      </c>
      <c r="AU174" s="256" t="s">
        <v>82</v>
      </c>
      <c r="AV174" s="12" t="s">
        <v>82</v>
      </c>
      <c r="AW174" s="12" t="s">
        <v>35</v>
      </c>
      <c r="AX174" s="12" t="s">
        <v>72</v>
      </c>
      <c r="AY174" s="256" t="s">
        <v>161</v>
      </c>
    </row>
    <row r="175" s="13" customFormat="1">
      <c r="B175" s="257"/>
      <c r="C175" s="258"/>
      <c r="D175" s="247" t="s">
        <v>171</v>
      </c>
      <c r="E175" s="259" t="s">
        <v>21</v>
      </c>
      <c r="F175" s="260" t="s">
        <v>183</v>
      </c>
      <c r="G175" s="258"/>
      <c r="H175" s="261">
        <v>95.049999999999997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AT175" s="267" t="s">
        <v>171</v>
      </c>
      <c r="AU175" s="267" t="s">
        <v>82</v>
      </c>
      <c r="AV175" s="13" t="s">
        <v>162</v>
      </c>
      <c r="AW175" s="13" t="s">
        <v>35</v>
      </c>
      <c r="AX175" s="13" t="s">
        <v>72</v>
      </c>
      <c r="AY175" s="267" t="s">
        <v>161</v>
      </c>
    </row>
    <row r="176" s="12" customFormat="1">
      <c r="B176" s="245"/>
      <c r="C176" s="246"/>
      <c r="D176" s="247" t="s">
        <v>171</v>
      </c>
      <c r="E176" s="248" t="s">
        <v>21</v>
      </c>
      <c r="F176" s="249" t="s">
        <v>292</v>
      </c>
      <c r="G176" s="246"/>
      <c r="H176" s="250">
        <v>99.802999999999997</v>
      </c>
      <c r="I176" s="251"/>
      <c r="J176" s="246"/>
      <c r="K176" s="246"/>
      <c r="L176" s="252"/>
      <c r="M176" s="253"/>
      <c r="N176" s="254"/>
      <c r="O176" s="254"/>
      <c r="P176" s="254"/>
      <c r="Q176" s="254"/>
      <c r="R176" s="254"/>
      <c r="S176" s="254"/>
      <c r="T176" s="255"/>
      <c r="AT176" s="256" t="s">
        <v>171</v>
      </c>
      <c r="AU176" s="256" t="s">
        <v>82</v>
      </c>
      <c r="AV176" s="12" t="s">
        <v>82</v>
      </c>
      <c r="AW176" s="12" t="s">
        <v>35</v>
      </c>
      <c r="AX176" s="12" t="s">
        <v>80</v>
      </c>
      <c r="AY176" s="256" t="s">
        <v>161</v>
      </c>
    </row>
    <row r="177" s="1" customFormat="1" ht="16.5" customHeight="1">
      <c r="B177" s="46"/>
      <c r="C177" s="278" t="s">
        <v>293</v>
      </c>
      <c r="D177" s="278" t="s">
        <v>286</v>
      </c>
      <c r="E177" s="279" t="s">
        <v>294</v>
      </c>
      <c r="F177" s="280" t="s">
        <v>295</v>
      </c>
      <c r="G177" s="281" t="s">
        <v>282</v>
      </c>
      <c r="H177" s="282">
        <v>73.668000000000006</v>
      </c>
      <c r="I177" s="283"/>
      <c r="J177" s="284">
        <f>ROUND(I177*H177,2)</f>
        <v>0</v>
      </c>
      <c r="K177" s="280" t="s">
        <v>168</v>
      </c>
      <c r="L177" s="285"/>
      <c r="M177" s="286" t="s">
        <v>21</v>
      </c>
      <c r="N177" s="287" t="s">
        <v>43</v>
      </c>
      <c r="O177" s="47"/>
      <c r="P177" s="242">
        <f>O177*H177</f>
        <v>0</v>
      </c>
      <c r="Q177" s="242">
        <v>3.0000000000000001E-05</v>
      </c>
      <c r="R177" s="242">
        <f>Q177*H177</f>
        <v>0.0022100400000000004</v>
      </c>
      <c r="S177" s="242">
        <v>0</v>
      </c>
      <c r="T177" s="243">
        <f>S177*H177</f>
        <v>0</v>
      </c>
      <c r="AR177" s="24" t="s">
        <v>207</v>
      </c>
      <c r="AT177" s="24" t="s">
        <v>286</v>
      </c>
      <c r="AU177" s="24" t="s">
        <v>82</v>
      </c>
      <c r="AY177" s="24" t="s">
        <v>161</v>
      </c>
      <c r="BE177" s="244">
        <f>IF(N177="základní",J177,0)</f>
        <v>0</v>
      </c>
      <c r="BF177" s="244">
        <f>IF(N177="snížená",J177,0)</f>
        <v>0</v>
      </c>
      <c r="BG177" s="244">
        <f>IF(N177="zákl. přenesená",J177,0)</f>
        <v>0</v>
      </c>
      <c r="BH177" s="244">
        <f>IF(N177="sníž. přenesená",J177,0)</f>
        <v>0</v>
      </c>
      <c r="BI177" s="244">
        <f>IF(N177="nulová",J177,0)</f>
        <v>0</v>
      </c>
      <c r="BJ177" s="24" t="s">
        <v>80</v>
      </c>
      <c r="BK177" s="244">
        <f>ROUND(I177*H177,2)</f>
        <v>0</v>
      </c>
      <c r="BL177" s="24" t="s">
        <v>169</v>
      </c>
      <c r="BM177" s="24" t="s">
        <v>296</v>
      </c>
    </row>
    <row r="178" s="12" customFormat="1">
      <c r="B178" s="245"/>
      <c r="C178" s="246"/>
      <c r="D178" s="247" t="s">
        <v>171</v>
      </c>
      <c r="E178" s="248" t="s">
        <v>21</v>
      </c>
      <c r="F178" s="249" t="s">
        <v>297</v>
      </c>
      <c r="G178" s="246"/>
      <c r="H178" s="250">
        <v>21.760000000000002</v>
      </c>
      <c r="I178" s="251"/>
      <c r="J178" s="246"/>
      <c r="K178" s="246"/>
      <c r="L178" s="252"/>
      <c r="M178" s="253"/>
      <c r="N178" s="254"/>
      <c r="O178" s="254"/>
      <c r="P178" s="254"/>
      <c r="Q178" s="254"/>
      <c r="R178" s="254"/>
      <c r="S178" s="254"/>
      <c r="T178" s="255"/>
      <c r="AT178" s="256" t="s">
        <v>171</v>
      </c>
      <c r="AU178" s="256" t="s">
        <v>82</v>
      </c>
      <c r="AV178" s="12" t="s">
        <v>82</v>
      </c>
      <c r="AW178" s="12" t="s">
        <v>35</v>
      </c>
      <c r="AX178" s="12" t="s">
        <v>72</v>
      </c>
      <c r="AY178" s="256" t="s">
        <v>161</v>
      </c>
    </row>
    <row r="179" s="12" customFormat="1">
      <c r="B179" s="245"/>
      <c r="C179" s="246"/>
      <c r="D179" s="247" t="s">
        <v>171</v>
      </c>
      <c r="E179" s="248" t="s">
        <v>21</v>
      </c>
      <c r="F179" s="249" t="s">
        <v>298</v>
      </c>
      <c r="G179" s="246"/>
      <c r="H179" s="250">
        <v>48.399999999999999</v>
      </c>
      <c r="I179" s="251"/>
      <c r="J179" s="246"/>
      <c r="K179" s="246"/>
      <c r="L179" s="252"/>
      <c r="M179" s="253"/>
      <c r="N179" s="254"/>
      <c r="O179" s="254"/>
      <c r="P179" s="254"/>
      <c r="Q179" s="254"/>
      <c r="R179" s="254"/>
      <c r="S179" s="254"/>
      <c r="T179" s="255"/>
      <c r="AT179" s="256" t="s">
        <v>171</v>
      </c>
      <c r="AU179" s="256" t="s">
        <v>82</v>
      </c>
      <c r="AV179" s="12" t="s">
        <v>82</v>
      </c>
      <c r="AW179" s="12" t="s">
        <v>35</v>
      </c>
      <c r="AX179" s="12" t="s">
        <v>72</v>
      </c>
      <c r="AY179" s="256" t="s">
        <v>161</v>
      </c>
    </row>
    <row r="180" s="13" customFormat="1">
      <c r="B180" s="257"/>
      <c r="C180" s="258"/>
      <c r="D180" s="247" t="s">
        <v>171</v>
      </c>
      <c r="E180" s="259" t="s">
        <v>21</v>
      </c>
      <c r="F180" s="260" t="s">
        <v>183</v>
      </c>
      <c r="G180" s="258"/>
      <c r="H180" s="261">
        <v>70.159999999999997</v>
      </c>
      <c r="I180" s="262"/>
      <c r="J180" s="258"/>
      <c r="K180" s="258"/>
      <c r="L180" s="263"/>
      <c r="M180" s="264"/>
      <c r="N180" s="265"/>
      <c r="O180" s="265"/>
      <c r="P180" s="265"/>
      <c r="Q180" s="265"/>
      <c r="R180" s="265"/>
      <c r="S180" s="265"/>
      <c r="T180" s="266"/>
      <c r="AT180" s="267" t="s">
        <v>171</v>
      </c>
      <c r="AU180" s="267" t="s">
        <v>82</v>
      </c>
      <c r="AV180" s="13" t="s">
        <v>162</v>
      </c>
      <c r="AW180" s="13" t="s">
        <v>35</v>
      </c>
      <c r="AX180" s="13" t="s">
        <v>72</v>
      </c>
      <c r="AY180" s="267" t="s">
        <v>161</v>
      </c>
    </row>
    <row r="181" s="12" customFormat="1">
      <c r="B181" s="245"/>
      <c r="C181" s="246"/>
      <c r="D181" s="247" t="s">
        <v>171</v>
      </c>
      <c r="E181" s="248" t="s">
        <v>21</v>
      </c>
      <c r="F181" s="249" t="s">
        <v>299</v>
      </c>
      <c r="G181" s="246"/>
      <c r="H181" s="250">
        <v>73.668000000000006</v>
      </c>
      <c r="I181" s="251"/>
      <c r="J181" s="246"/>
      <c r="K181" s="246"/>
      <c r="L181" s="252"/>
      <c r="M181" s="253"/>
      <c r="N181" s="254"/>
      <c r="O181" s="254"/>
      <c r="P181" s="254"/>
      <c r="Q181" s="254"/>
      <c r="R181" s="254"/>
      <c r="S181" s="254"/>
      <c r="T181" s="255"/>
      <c r="AT181" s="256" t="s">
        <v>171</v>
      </c>
      <c r="AU181" s="256" t="s">
        <v>82</v>
      </c>
      <c r="AV181" s="12" t="s">
        <v>82</v>
      </c>
      <c r="AW181" s="12" t="s">
        <v>35</v>
      </c>
      <c r="AX181" s="12" t="s">
        <v>80</v>
      </c>
      <c r="AY181" s="256" t="s">
        <v>161</v>
      </c>
    </row>
    <row r="182" s="1" customFormat="1" ht="16.5" customHeight="1">
      <c r="B182" s="46"/>
      <c r="C182" s="233" t="s">
        <v>300</v>
      </c>
      <c r="D182" s="233" t="s">
        <v>164</v>
      </c>
      <c r="E182" s="234" t="s">
        <v>301</v>
      </c>
      <c r="F182" s="235" t="s">
        <v>302</v>
      </c>
      <c r="G182" s="236" t="s">
        <v>175</v>
      </c>
      <c r="H182" s="237">
        <v>237.66999999999999</v>
      </c>
      <c r="I182" s="238"/>
      <c r="J182" s="239">
        <f>ROUND(I182*H182,2)</f>
        <v>0</v>
      </c>
      <c r="K182" s="235" t="s">
        <v>168</v>
      </c>
      <c r="L182" s="72"/>
      <c r="M182" s="240" t="s">
        <v>21</v>
      </c>
      <c r="N182" s="241" t="s">
        <v>43</v>
      </c>
      <c r="O182" s="47"/>
      <c r="P182" s="242">
        <f>O182*H182</f>
        <v>0</v>
      </c>
      <c r="Q182" s="242">
        <v>0</v>
      </c>
      <c r="R182" s="242">
        <f>Q182*H182</f>
        <v>0</v>
      </c>
      <c r="S182" s="242">
        <v>0</v>
      </c>
      <c r="T182" s="243">
        <f>S182*H182</f>
        <v>0</v>
      </c>
      <c r="AR182" s="24" t="s">
        <v>169</v>
      </c>
      <c r="AT182" s="24" t="s">
        <v>164</v>
      </c>
      <c r="AU182" s="24" t="s">
        <v>82</v>
      </c>
      <c r="AY182" s="24" t="s">
        <v>161</v>
      </c>
      <c r="BE182" s="244">
        <f>IF(N182="základní",J182,0)</f>
        <v>0</v>
      </c>
      <c r="BF182" s="244">
        <f>IF(N182="snížená",J182,0)</f>
        <v>0</v>
      </c>
      <c r="BG182" s="244">
        <f>IF(N182="zákl. přenesená",J182,0)</f>
        <v>0</v>
      </c>
      <c r="BH182" s="244">
        <f>IF(N182="sníž. přenesená",J182,0)</f>
        <v>0</v>
      </c>
      <c r="BI182" s="244">
        <f>IF(N182="nulová",J182,0)</f>
        <v>0</v>
      </c>
      <c r="BJ182" s="24" t="s">
        <v>80</v>
      </c>
      <c r="BK182" s="244">
        <f>ROUND(I182*H182,2)</f>
        <v>0</v>
      </c>
      <c r="BL182" s="24" t="s">
        <v>169</v>
      </c>
      <c r="BM182" s="24" t="s">
        <v>303</v>
      </c>
    </row>
    <row r="183" s="14" customFormat="1">
      <c r="B183" s="268"/>
      <c r="C183" s="269"/>
      <c r="D183" s="247" t="s">
        <v>171</v>
      </c>
      <c r="E183" s="270" t="s">
        <v>21</v>
      </c>
      <c r="F183" s="271" t="s">
        <v>304</v>
      </c>
      <c r="G183" s="269"/>
      <c r="H183" s="270" t="s">
        <v>21</v>
      </c>
      <c r="I183" s="272"/>
      <c r="J183" s="269"/>
      <c r="K183" s="269"/>
      <c r="L183" s="273"/>
      <c r="M183" s="274"/>
      <c r="N183" s="275"/>
      <c r="O183" s="275"/>
      <c r="P183" s="275"/>
      <c r="Q183" s="275"/>
      <c r="R183" s="275"/>
      <c r="S183" s="275"/>
      <c r="T183" s="276"/>
      <c r="AT183" s="277" t="s">
        <v>171</v>
      </c>
      <c r="AU183" s="277" t="s">
        <v>82</v>
      </c>
      <c r="AV183" s="14" t="s">
        <v>80</v>
      </c>
      <c r="AW183" s="14" t="s">
        <v>35</v>
      </c>
      <c r="AX183" s="14" t="s">
        <v>72</v>
      </c>
      <c r="AY183" s="277" t="s">
        <v>161</v>
      </c>
    </row>
    <row r="184" s="12" customFormat="1">
      <c r="B184" s="245"/>
      <c r="C184" s="246"/>
      <c r="D184" s="247" t="s">
        <v>171</v>
      </c>
      <c r="E184" s="248" t="s">
        <v>21</v>
      </c>
      <c r="F184" s="249" t="s">
        <v>305</v>
      </c>
      <c r="G184" s="246"/>
      <c r="H184" s="250">
        <v>103.49</v>
      </c>
      <c r="I184" s="251"/>
      <c r="J184" s="246"/>
      <c r="K184" s="246"/>
      <c r="L184" s="252"/>
      <c r="M184" s="253"/>
      <c r="N184" s="254"/>
      <c r="O184" s="254"/>
      <c r="P184" s="254"/>
      <c r="Q184" s="254"/>
      <c r="R184" s="254"/>
      <c r="S184" s="254"/>
      <c r="T184" s="255"/>
      <c r="AT184" s="256" t="s">
        <v>171</v>
      </c>
      <c r="AU184" s="256" t="s">
        <v>82</v>
      </c>
      <c r="AV184" s="12" t="s">
        <v>82</v>
      </c>
      <c r="AW184" s="12" t="s">
        <v>35</v>
      </c>
      <c r="AX184" s="12" t="s">
        <v>72</v>
      </c>
      <c r="AY184" s="256" t="s">
        <v>161</v>
      </c>
    </row>
    <row r="185" s="12" customFormat="1">
      <c r="B185" s="245"/>
      <c r="C185" s="246"/>
      <c r="D185" s="247" t="s">
        <v>171</v>
      </c>
      <c r="E185" s="248" t="s">
        <v>21</v>
      </c>
      <c r="F185" s="249" t="s">
        <v>306</v>
      </c>
      <c r="G185" s="246"/>
      <c r="H185" s="250">
        <v>134.18000000000001</v>
      </c>
      <c r="I185" s="251"/>
      <c r="J185" s="246"/>
      <c r="K185" s="246"/>
      <c r="L185" s="252"/>
      <c r="M185" s="253"/>
      <c r="N185" s="254"/>
      <c r="O185" s="254"/>
      <c r="P185" s="254"/>
      <c r="Q185" s="254"/>
      <c r="R185" s="254"/>
      <c r="S185" s="254"/>
      <c r="T185" s="255"/>
      <c r="AT185" s="256" t="s">
        <v>171</v>
      </c>
      <c r="AU185" s="256" t="s">
        <v>82</v>
      </c>
      <c r="AV185" s="12" t="s">
        <v>82</v>
      </c>
      <c r="AW185" s="12" t="s">
        <v>35</v>
      </c>
      <c r="AX185" s="12" t="s">
        <v>72</v>
      </c>
      <c r="AY185" s="256" t="s">
        <v>161</v>
      </c>
    </row>
    <row r="186" s="13" customFormat="1">
      <c r="B186" s="257"/>
      <c r="C186" s="258"/>
      <c r="D186" s="247" t="s">
        <v>171</v>
      </c>
      <c r="E186" s="259" t="s">
        <v>21</v>
      </c>
      <c r="F186" s="260" t="s">
        <v>183</v>
      </c>
      <c r="G186" s="258"/>
      <c r="H186" s="261">
        <v>237.66999999999999</v>
      </c>
      <c r="I186" s="262"/>
      <c r="J186" s="258"/>
      <c r="K186" s="258"/>
      <c r="L186" s="263"/>
      <c r="M186" s="264"/>
      <c r="N186" s="265"/>
      <c r="O186" s="265"/>
      <c r="P186" s="265"/>
      <c r="Q186" s="265"/>
      <c r="R186" s="265"/>
      <c r="S186" s="265"/>
      <c r="T186" s="266"/>
      <c r="AT186" s="267" t="s">
        <v>171</v>
      </c>
      <c r="AU186" s="267" t="s">
        <v>82</v>
      </c>
      <c r="AV186" s="13" t="s">
        <v>162</v>
      </c>
      <c r="AW186" s="13" t="s">
        <v>35</v>
      </c>
      <c r="AX186" s="13" t="s">
        <v>80</v>
      </c>
      <c r="AY186" s="267" t="s">
        <v>161</v>
      </c>
    </row>
    <row r="187" s="1" customFormat="1" ht="16.5" customHeight="1">
      <c r="B187" s="46"/>
      <c r="C187" s="233" t="s">
        <v>307</v>
      </c>
      <c r="D187" s="233" t="s">
        <v>164</v>
      </c>
      <c r="E187" s="234" t="s">
        <v>308</v>
      </c>
      <c r="F187" s="235" t="s">
        <v>309</v>
      </c>
      <c r="G187" s="236" t="s">
        <v>175</v>
      </c>
      <c r="H187" s="237">
        <v>713.00999999999999</v>
      </c>
      <c r="I187" s="238"/>
      <c r="J187" s="239">
        <f>ROUND(I187*H187,2)</f>
        <v>0</v>
      </c>
      <c r="K187" s="235" t="s">
        <v>168</v>
      </c>
      <c r="L187" s="72"/>
      <c r="M187" s="240" t="s">
        <v>21</v>
      </c>
      <c r="N187" s="241" t="s">
        <v>43</v>
      </c>
      <c r="O187" s="47"/>
      <c r="P187" s="242">
        <f>O187*H187</f>
        <v>0</v>
      </c>
      <c r="Q187" s="242">
        <v>0</v>
      </c>
      <c r="R187" s="242">
        <f>Q187*H187</f>
        <v>0</v>
      </c>
      <c r="S187" s="242">
        <v>0</v>
      </c>
      <c r="T187" s="243">
        <f>S187*H187</f>
        <v>0</v>
      </c>
      <c r="AR187" s="24" t="s">
        <v>169</v>
      </c>
      <c r="AT187" s="24" t="s">
        <v>164</v>
      </c>
      <c r="AU187" s="24" t="s">
        <v>82</v>
      </c>
      <c r="AY187" s="24" t="s">
        <v>161</v>
      </c>
      <c r="BE187" s="244">
        <f>IF(N187="základní",J187,0)</f>
        <v>0</v>
      </c>
      <c r="BF187" s="244">
        <f>IF(N187="snížená",J187,0)</f>
        <v>0</v>
      </c>
      <c r="BG187" s="244">
        <f>IF(N187="zákl. přenesená",J187,0)</f>
        <v>0</v>
      </c>
      <c r="BH187" s="244">
        <f>IF(N187="sníž. přenesená",J187,0)</f>
        <v>0</v>
      </c>
      <c r="BI187" s="244">
        <f>IF(N187="nulová",J187,0)</f>
        <v>0</v>
      </c>
      <c r="BJ187" s="24" t="s">
        <v>80</v>
      </c>
      <c r="BK187" s="244">
        <f>ROUND(I187*H187,2)</f>
        <v>0</v>
      </c>
      <c r="BL187" s="24" t="s">
        <v>169</v>
      </c>
      <c r="BM187" s="24" t="s">
        <v>310</v>
      </c>
    </row>
    <row r="188" s="12" customFormat="1">
      <c r="B188" s="245"/>
      <c r="C188" s="246"/>
      <c r="D188" s="247" t="s">
        <v>171</v>
      </c>
      <c r="E188" s="248" t="s">
        <v>21</v>
      </c>
      <c r="F188" s="249" t="s">
        <v>311</v>
      </c>
      <c r="G188" s="246"/>
      <c r="H188" s="250">
        <v>713.00999999999999</v>
      </c>
      <c r="I188" s="251"/>
      <c r="J188" s="246"/>
      <c r="K188" s="246"/>
      <c r="L188" s="252"/>
      <c r="M188" s="253"/>
      <c r="N188" s="254"/>
      <c r="O188" s="254"/>
      <c r="P188" s="254"/>
      <c r="Q188" s="254"/>
      <c r="R188" s="254"/>
      <c r="S188" s="254"/>
      <c r="T188" s="255"/>
      <c r="AT188" s="256" t="s">
        <v>171</v>
      </c>
      <c r="AU188" s="256" t="s">
        <v>82</v>
      </c>
      <c r="AV188" s="12" t="s">
        <v>82</v>
      </c>
      <c r="AW188" s="12" t="s">
        <v>35</v>
      </c>
      <c r="AX188" s="12" t="s">
        <v>80</v>
      </c>
      <c r="AY188" s="256" t="s">
        <v>161</v>
      </c>
    </row>
    <row r="189" s="11" customFormat="1" ht="29.88" customHeight="1">
      <c r="B189" s="217"/>
      <c r="C189" s="218"/>
      <c r="D189" s="219" t="s">
        <v>71</v>
      </c>
      <c r="E189" s="231" t="s">
        <v>214</v>
      </c>
      <c r="F189" s="231" t="s">
        <v>312</v>
      </c>
      <c r="G189" s="218"/>
      <c r="H189" s="218"/>
      <c r="I189" s="221"/>
      <c r="J189" s="232">
        <f>BK189</f>
        <v>0</v>
      </c>
      <c r="K189" s="218"/>
      <c r="L189" s="223"/>
      <c r="M189" s="224"/>
      <c r="N189" s="225"/>
      <c r="O189" s="225"/>
      <c r="P189" s="226">
        <f>SUM(P190:P291)</f>
        <v>0</v>
      </c>
      <c r="Q189" s="225"/>
      <c r="R189" s="226">
        <f>SUM(R190:R291)</f>
        <v>0.0145308</v>
      </c>
      <c r="S189" s="225"/>
      <c r="T189" s="227">
        <f>SUM(T190:T291)</f>
        <v>21.217149499999998</v>
      </c>
      <c r="AR189" s="228" t="s">
        <v>80</v>
      </c>
      <c r="AT189" s="229" t="s">
        <v>71</v>
      </c>
      <c r="AU189" s="229" t="s">
        <v>80</v>
      </c>
      <c r="AY189" s="228" t="s">
        <v>161</v>
      </c>
      <c r="BK189" s="230">
        <f>SUM(BK190:BK291)</f>
        <v>0</v>
      </c>
    </row>
    <row r="190" s="1" customFormat="1" ht="25.5" customHeight="1">
      <c r="B190" s="46"/>
      <c r="C190" s="233" t="s">
        <v>313</v>
      </c>
      <c r="D190" s="233" t="s">
        <v>164</v>
      </c>
      <c r="E190" s="234" t="s">
        <v>314</v>
      </c>
      <c r="F190" s="235" t="s">
        <v>315</v>
      </c>
      <c r="G190" s="236" t="s">
        <v>175</v>
      </c>
      <c r="H190" s="237">
        <v>31.478999999999999</v>
      </c>
      <c r="I190" s="238"/>
      <c r="J190" s="239">
        <f>ROUND(I190*H190,2)</f>
        <v>0</v>
      </c>
      <c r="K190" s="235" t="s">
        <v>199</v>
      </c>
      <c r="L190" s="72"/>
      <c r="M190" s="240" t="s">
        <v>21</v>
      </c>
      <c r="N190" s="241" t="s">
        <v>43</v>
      </c>
      <c r="O190" s="47"/>
      <c r="P190" s="242">
        <f>O190*H190</f>
        <v>0</v>
      </c>
      <c r="Q190" s="242">
        <v>0</v>
      </c>
      <c r="R190" s="242">
        <f>Q190*H190</f>
        <v>0</v>
      </c>
      <c r="S190" s="242">
        <v>0</v>
      </c>
      <c r="T190" s="243">
        <f>S190*H190</f>
        <v>0</v>
      </c>
      <c r="AR190" s="24" t="s">
        <v>169</v>
      </c>
      <c r="AT190" s="24" t="s">
        <v>164</v>
      </c>
      <c r="AU190" s="24" t="s">
        <v>82</v>
      </c>
      <c r="AY190" s="24" t="s">
        <v>161</v>
      </c>
      <c r="BE190" s="244">
        <f>IF(N190="základní",J190,0)</f>
        <v>0</v>
      </c>
      <c r="BF190" s="244">
        <f>IF(N190="snížená",J190,0)</f>
        <v>0</v>
      </c>
      <c r="BG190" s="244">
        <f>IF(N190="zákl. přenesená",J190,0)</f>
        <v>0</v>
      </c>
      <c r="BH190" s="244">
        <f>IF(N190="sníž. přenesená",J190,0)</f>
        <v>0</v>
      </c>
      <c r="BI190" s="244">
        <f>IF(N190="nulová",J190,0)</f>
        <v>0</v>
      </c>
      <c r="BJ190" s="24" t="s">
        <v>80</v>
      </c>
      <c r="BK190" s="244">
        <f>ROUND(I190*H190,2)</f>
        <v>0</v>
      </c>
      <c r="BL190" s="24" t="s">
        <v>169</v>
      </c>
      <c r="BM190" s="24" t="s">
        <v>316</v>
      </c>
    </row>
    <row r="191" s="12" customFormat="1">
      <c r="B191" s="245"/>
      <c r="C191" s="246"/>
      <c r="D191" s="247" t="s">
        <v>171</v>
      </c>
      <c r="E191" s="248" t="s">
        <v>21</v>
      </c>
      <c r="F191" s="249" t="s">
        <v>317</v>
      </c>
      <c r="G191" s="246"/>
      <c r="H191" s="250">
        <v>31.478999999999999</v>
      </c>
      <c r="I191" s="251"/>
      <c r="J191" s="246"/>
      <c r="K191" s="246"/>
      <c r="L191" s="252"/>
      <c r="M191" s="253"/>
      <c r="N191" s="254"/>
      <c r="O191" s="254"/>
      <c r="P191" s="254"/>
      <c r="Q191" s="254"/>
      <c r="R191" s="254"/>
      <c r="S191" s="254"/>
      <c r="T191" s="255"/>
      <c r="AT191" s="256" t="s">
        <v>171</v>
      </c>
      <c r="AU191" s="256" t="s">
        <v>82</v>
      </c>
      <c r="AV191" s="12" t="s">
        <v>82</v>
      </c>
      <c r="AW191" s="12" t="s">
        <v>35</v>
      </c>
      <c r="AX191" s="12" t="s">
        <v>80</v>
      </c>
      <c r="AY191" s="256" t="s">
        <v>161</v>
      </c>
    </row>
    <row r="192" s="1" customFormat="1" ht="16.5" customHeight="1">
      <c r="B192" s="46"/>
      <c r="C192" s="233" t="s">
        <v>318</v>
      </c>
      <c r="D192" s="233" t="s">
        <v>164</v>
      </c>
      <c r="E192" s="234" t="s">
        <v>319</v>
      </c>
      <c r="F192" s="235" t="s">
        <v>320</v>
      </c>
      <c r="G192" s="236" t="s">
        <v>321</v>
      </c>
      <c r="H192" s="237">
        <v>11</v>
      </c>
      <c r="I192" s="238"/>
      <c r="J192" s="239">
        <f>ROUND(I192*H192,2)</f>
        <v>0</v>
      </c>
      <c r="K192" s="235" t="s">
        <v>199</v>
      </c>
      <c r="L192" s="72"/>
      <c r="M192" s="240" t="s">
        <v>21</v>
      </c>
      <c r="N192" s="241" t="s">
        <v>43</v>
      </c>
      <c r="O192" s="47"/>
      <c r="P192" s="242">
        <f>O192*H192</f>
        <v>0</v>
      </c>
      <c r="Q192" s="242">
        <v>0</v>
      </c>
      <c r="R192" s="242">
        <f>Q192*H192</f>
        <v>0</v>
      </c>
      <c r="S192" s="242">
        <v>0</v>
      </c>
      <c r="T192" s="243">
        <f>S192*H192</f>
        <v>0</v>
      </c>
      <c r="AR192" s="24" t="s">
        <v>169</v>
      </c>
      <c r="AT192" s="24" t="s">
        <v>164</v>
      </c>
      <c r="AU192" s="24" t="s">
        <v>82</v>
      </c>
      <c r="AY192" s="24" t="s">
        <v>161</v>
      </c>
      <c r="BE192" s="244">
        <f>IF(N192="základní",J192,0)</f>
        <v>0</v>
      </c>
      <c r="BF192" s="244">
        <f>IF(N192="snížená",J192,0)</f>
        <v>0</v>
      </c>
      <c r="BG192" s="244">
        <f>IF(N192="zákl. přenesená",J192,0)</f>
        <v>0</v>
      </c>
      <c r="BH192" s="244">
        <f>IF(N192="sníž. přenesená",J192,0)</f>
        <v>0</v>
      </c>
      <c r="BI192" s="244">
        <f>IF(N192="nulová",J192,0)</f>
        <v>0</v>
      </c>
      <c r="BJ192" s="24" t="s">
        <v>80</v>
      </c>
      <c r="BK192" s="244">
        <f>ROUND(I192*H192,2)</f>
        <v>0</v>
      </c>
      <c r="BL192" s="24" t="s">
        <v>169</v>
      </c>
      <c r="BM192" s="24" t="s">
        <v>322</v>
      </c>
    </row>
    <row r="193" s="12" customFormat="1">
      <c r="B193" s="245"/>
      <c r="C193" s="246"/>
      <c r="D193" s="247" t="s">
        <v>171</v>
      </c>
      <c r="E193" s="248" t="s">
        <v>21</v>
      </c>
      <c r="F193" s="249" t="s">
        <v>323</v>
      </c>
      <c r="G193" s="246"/>
      <c r="H193" s="250">
        <v>11</v>
      </c>
      <c r="I193" s="251"/>
      <c r="J193" s="246"/>
      <c r="K193" s="246"/>
      <c r="L193" s="252"/>
      <c r="M193" s="253"/>
      <c r="N193" s="254"/>
      <c r="O193" s="254"/>
      <c r="P193" s="254"/>
      <c r="Q193" s="254"/>
      <c r="R193" s="254"/>
      <c r="S193" s="254"/>
      <c r="T193" s="255"/>
      <c r="AT193" s="256" t="s">
        <v>171</v>
      </c>
      <c r="AU193" s="256" t="s">
        <v>82</v>
      </c>
      <c r="AV193" s="12" t="s">
        <v>82</v>
      </c>
      <c r="AW193" s="12" t="s">
        <v>35</v>
      </c>
      <c r="AX193" s="12" t="s">
        <v>80</v>
      </c>
      <c r="AY193" s="256" t="s">
        <v>161</v>
      </c>
    </row>
    <row r="194" s="1" customFormat="1" ht="25.5" customHeight="1">
      <c r="B194" s="46"/>
      <c r="C194" s="233" t="s">
        <v>324</v>
      </c>
      <c r="D194" s="233" t="s">
        <v>164</v>
      </c>
      <c r="E194" s="234" t="s">
        <v>325</v>
      </c>
      <c r="F194" s="235" t="s">
        <v>326</v>
      </c>
      <c r="G194" s="236" t="s">
        <v>321</v>
      </c>
      <c r="H194" s="237">
        <v>1</v>
      </c>
      <c r="I194" s="238"/>
      <c r="J194" s="239">
        <f>ROUND(I194*H194,2)</f>
        <v>0</v>
      </c>
      <c r="K194" s="235" t="s">
        <v>199</v>
      </c>
      <c r="L194" s="72"/>
      <c r="M194" s="240" t="s">
        <v>21</v>
      </c>
      <c r="N194" s="241" t="s">
        <v>43</v>
      </c>
      <c r="O194" s="47"/>
      <c r="P194" s="242">
        <f>O194*H194</f>
        <v>0</v>
      </c>
      <c r="Q194" s="242">
        <v>0</v>
      </c>
      <c r="R194" s="242">
        <f>Q194*H194</f>
        <v>0</v>
      </c>
      <c r="S194" s="242">
        <v>0</v>
      </c>
      <c r="T194" s="243">
        <f>S194*H194</f>
        <v>0</v>
      </c>
      <c r="AR194" s="24" t="s">
        <v>169</v>
      </c>
      <c r="AT194" s="24" t="s">
        <v>164</v>
      </c>
      <c r="AU194" s="24" t="s">
        <v>82</v>
      </c>
      <c r="AY194" s="24" t="s">
        <v>161</v>
      </c>
      <c r="BE194" s="244">
        <f>IF(N194="základní",J194,0)</f>
        <v>0</v>
      </c>
      <c r="BF194" s="244">
        <f>IF(N194="snížená",J194,0)</f>
        <v>0</v>
      </c>
      <c r="BG194" s="244">
        <f>IF(N194="zákl. přenesená",J194,0)</f>
        <v>0</v>
      </c>
      <c r="BH194" s="244">
        <f>IF(N194="sníž. přenesená",J194,0)</f>
        <v>0</v>
      </c>
      <c r="BI194" s="244">
        <f>IF(N194="nulová",J194,0)</f>
        <v>0</v>
      </c>
      <c r="BJ194" s="24" t="s">
        <v>80</v>
      </c>
      <c r="BK194" s="244">
        <f>ROUND(I194*H194,2)</f>
        <v>0</v>
      </c>
      <c r="BL194" s="24" t="s">
        <v>169</v>
      </c>
      <c r="BM194" s="24" t="s">
        <v>327</v>
      </c>
    </row>
    <row r="195" s="1" customFormat="1" ht="25.5" customHeight="1">
      <c r="B195" s="46"/>
      <c r="C195" s="233" t="s">
        <v>328</v>
      </c>
      <c r="D195" s="233" t="s">
        <v>164</v>
      </c>
      <c r="E195" s="234" t="s">
        <v>329</v>
      </c>
      <c r="F195" s="235" t="s">
        <v>330</v>
      </c>
      <c r="G195" s="236" t="s">
        <v>321</v>
      </c>
      <c r="H195" s="237">
        <v>2</v>
      </c>
      <c r="I195" s="238"/>
      <c r="J195" s="239">
        <f>ROUND(I195*H195,2)</f>
        <v>0</v>
      </c>
      <c r="K195" s="235" t="s">
        <v>199</v>
      </c>
      <c r="L195" s="72"/>
      <c r="M195" s="240" t="s">
        <v>21</v>
      </c>
      <c r="N195" s="241" t="s">
        <v>43</v>
      </c>
      <c r="O195" s="47"/>
      <c r="P195" s="242">
        <f>O195*H195</f>
        <v>0</v>
      </c>
      <c r="Q195" s="242">
        <v>0</v>
      </c>
      <c r="R195" s="242">
        <f>Q195*H195</f>
        <v>0</v>
      </c>
      <c r="S195" s="242">
        <v>0</v>
      </c>
      <c r="T195" s="243">
        <f>S195*H195</f>
        <v>0</v>
      </c>
      <c r="AR195" s="24" t="s">
        <v>169</v>
      </c>
      <c r="AT195" s="24" t="s">
        <v>164</v>
      </c>
      <c r="AU195" s="24" t="s">
        <v>82</v>
      </c>
      <c r="AY195" s="24" t="s">
        <v>161</v>
      </c>
      <c r="BE195" s="244">
        <f>IF(N195="základní",J195,0)</f>
        <v>0</v>
      </c>
      <c r="BF195" s="244">
        <f>IF(N195="snížená",J195,0)</f>
        <v>0</v>
      </c>
      <c r="BG195" s="244">
        <f>IF(N195="zákl. přenesená",J195,0)</f>
        <v>0</v>
      </c>
      <c r="BH195" s="244">
        <f>IF(N195="sníž. přenesená",J195,0)</f>
        <v>0</v>
      </c>
      <c r="BI195" s="244">
        <f>IF(N195="nulová",J195,0)</f>
        <v>0</v>
      </c>
      <c r="BJ195" s="24" t="s">
        <v>80</v>
      </c>
      <c r="BK195" s="244">
        <f>ROUND(I195*H195,2)</f>
        <v>0</v>
      </c>
      <c r="BL195" s="24" t="s">
        <v>169</v>
      </c>
      <c r="BM195" s="24" t="s">
        <v>331</v>
      </c>
    </row>
    <row r="196" s="1" customFormat="1" ht="16.5" customHeight="1">
      <c r="B196" s="46"/>
      <c r="C196" s="233" t="s">
        <v>332</v>
      </c>
      <c r="D196" s="233" t="s">
        <v>164</v>
      </c>
      <c r="E196" s="234" t="s">
        <v>333</v>
      </c>
      <c r="F196" s="235" t="s">
        <v>334</v>
      </c>
      <c r="G196" s="236" t="s">
        <v>321</v>
      </c>
      <c r="H196" s="237">
        <v>1</v>
      </c>
      <c r="I196" s="238"/>
      <c r="J196" s="239">
        <f>ROUND(I196*H196,2)</f>
        <v>0</v>
      </c>
      <c r="K196" s="235" t="s">
        <v>199</v>
      </c>
      <c r="L196" s="72"/>
      <c r="M196" s="240" t="s">
        <v>21</v>
      </c>
      <c r="N196" s="241" t="s">
        <v>43</v>
      </c>
      <c r="O196" s="47"/>
      <c r="P196" s="242">
        <f>O196*H196</f>
        <v>0</v>
      </c>
      <c r="Q196" s="242">
        <v>0</v>
      </c>
      <c r="R196" s="242">
        <f>Q196*H196</f>
        <v>0</v>
      </c>
      <c r="S196" s="242">
        <v>0</v>
      </c>
      <c r="T196" s="243">
        <f>S196*H196</f>
        <v>0</v>
      </c>
      <c r="AR196" s="24" t="s">
        <v>169</v>
      </c>
      <c r="AT196" s="24" t="s">
        <v>164</v>
      </c>
      <c r="AU196" s="24" t="s">
        <v>82</v>
      </c>
      <c r="AY196" s="24" t="s">
        <v>161</v>
      </c>
      <c r="BE196" s="244">
        <f>IF(N196="základní",J196,0)</f>
        <v>0</v>
      </c>
      <c r="BF196" s="244">
        <f>IF(N196="snížená",J196,0)</f>
        <v>0</v>
      </c>
      <c r="BG196" s="244">
        <f>IF(N196="zákl. přenesená",J196,0)</f>
        <v>0</v>
      </c>
      <c r="BH196" s="244">
        <f>IF(N196="sníž. přenesená",J196,0)</f>
        <v>0</v>
      </c>
      <c r="BI196" s="244">
        <f>IF(N196="nulová",J196,0)</f>
        <v>0</v>
      </c>
      <c r="BJ196" s="24" t="s">
        <v>80</v>
      </c>
      <c r="BK196" s="244">
        <f>ROUND(I196*H196,2)</f>
        <v>0</v>
      </c>
      <c r="BL196" s="24" t="s">
        <v>169</v>
      </c>
      <c r="BM196" s="24" t="s">
        <v>335</v>
      </c>
    </row>
    <row r="197" s="1" customFormat="1" ht="16.5" customHeight="1">
      <c r="B197" s="46"/>
      <c r="C197" s="233" t="s">
        <v>336</v>
      </c>
      <c r="D197" s="233" t="s">
        <v>164</v>
      </c>
      <c r="E197" s="234" t="s">
        <v>337</v>
      </c>
      <c r="F197" s="235" t="s">
        <v>338</v>
      </c>
      <c r="G197" s="236" t="s">
        <v>321</v>
      </c>
      <c r="H197" s="237">
        <v>1</v>
      </c>
      <c r="I197" s="238"/>
      <c r="J197" s="239">
        <f>ROUND(I197*H197,2)</f>
        <v>0</v>
      </c>
      <c r="K197" s="235" t="s">
        <v>199</v>
      </c>
      <c r="L197" s="72"/>
      <c r="M197" s="240" t="s">
        <v>21</v>
      </c>
      <c r="N197" s="241" t="s">
        <v>43</v>
      </c>
      <c r="O197" s="47"/>
      <c r="P197" s="242">
        <f>O197*H197</f>
        <v>0</v>
      </c>
      <c r="Q197" s="242">
        <v>0</v>
      </c>
      <c r="R197" s="242">
        <f>Q197*H197</f>
        <v>0</v>
      </c>
      <c r="S197" s="242">
        <v>0</v>
      </c>
      <c r="T197" s="243">
        <f>S197*H197</f>
        <v>0</v>
      </c>
      <c r="AR197" s="24" t="s">
        <v>169</v>
      </c>
      <c r="AT197" s="24" t="s">
        <v>164</v>
      </c>
      <c r="AU197" s="24" t="s">
        <v>82</v>
      </c>
      <c r="AY197" s="24" t="s">
        <v>161</v>
      </c>
      <c r="BE197" s="244">
        <f>IF(N197="základní",J197,0)</f>
        <v>0</v>
      </c>
      <c r="BF197" s="244">
        <f>IF(N197="snížená",J197,0)</f>
        <v>0</v>
      </c>
      <c r="BG197" s="244">
        <f>IF(N197="zákl. přenesená",J197,0)</f>
        <v>0</v>
      </c>
      <c r="BH197" s="244">
        <f>IF(N197="sníž. přenesená",J197,0)</f>
        <v>0</v>
      </c>
      <c r="BI197" s="244">
        <f>IF(N197="nulová",J197,0)</f>
        <v>0</v>
      </c>
      <c r="BJ197" s="24" t="s">
        <v>80</v>
      </c>
      <c r="BK197" s="244">
        <f>ROUND(I197*H197,2)</f>
        <v>0</v>
      </c>
      <c r="BL197" s="24" t="s">
        <v>169</v>
      </c>
      <c r="BM197" s="24" t="s">
        <v>339</v>
      </c>
    </row>
    <row r="198" s="1" customFormat="1" ht="16.5" customHeight="1">
      <c r="B198" s="46"/>
      <c r="C198" s="233" t="s">
        <v>340</v>
      </c>
      <c r="D198" s="233" t="s">
        <v>164</v>
      </c>
      <c r="E198" s="234" t="s">
        <v>341</v>
      </c>
      <c r="F198" s="235" t="s">
        <v>342</v>
      </c>
      <c r="G198" s="236" t="s">
        <v>343</v>
      </c>
      <c r="H198" s="237">
        <v>3</v>
      </c>
      <c r="I198" s="238"/>
      <c r="J198" s="239">
        <f>ROUND(I198*H198,2)</f>
        <v>0</v>
      </c>
      <c r="K198" s="235" t="s">
        <v>199</v>
      </c>
      <c r="L198" s="72"/>
      <c r="M198" s="240" t="s">
        <v>21</v>
      </c>
      <c r="N198" s="241" t="s">
        <v>43</v>
      </c>
      <c r="O198" s="47"/>
      <c r="P198" s="242">
        <f>O198*H198</f>
        <v>0</v>
      </c>
      <c r="Q198" s="242">
        <v>0</v>
      </c>
      <c r="R198" s="242">
        <f>Q198*H198</f>
        <v>0</v>
      </c>
      <c r="S198" s="242">
        <v>0</v>
      </c>
      <c r="T198" s="243">
        <f>S198*H198</f>
        <v>0</v>
      </c>
      <c r="AR198" s="24" t="s">
        <v>169</v>
      </c>
      <c r="AT198" s="24" t="s">
        <v>164</v>
      </c>
      <c r="AU198" s="24" t="s">
        <v>82</v>
      </c>
      <c r="AY198" s="24" t="s">
        <v>161</v>
      </c>
      <c r="BE198" s="244">
        <f>IF(N198="základní",J198,0)</f>
        <v>0</v>
      </c>
      <c r="BF198" s="244">
        <f>IF(N198="snížená",J198,0)</f>
        <v>0</v>
      </c>
      <c r="BG198" s="244">
        <f>IF(N198="zákl. přenesená",J198,0)</f>
        <v>0</v>
      </c>
      <c r="BH198" s="244">
        <f>IF(N198="sníž. přenesená",J198,0)</f>
        <v>0</v>
      </c>
      <c r="BI198" s="244">
        <f>IF(N198="nulová",J198,0)</f>
        <v>0</v>
      </c>
      <c r="BJ198" s="24" t="s">
        <v>80</v>
      </c>
      <c r="BK198" s="244">
        <f>ROUND(I198*H198,2)</f>
        <v>0</v>
      </c>
      <c r="BL198" s="24" t="s">
        <v>169</v>
      </c>
      <c r="BM198" s="24" t="s">
        <v>344</v>
      </c>
    </row>
    <row r="199" s="1" customFormat="1" ht="38.25" customHeight="1">
      <c r="B199" s="46"/>
      <c r="C199" s="233" t="s">
        <v>345</v>
      </c>
      <c r="D199" s="233" t="s">
        <v>164</v>
      </c>
      <c r="E199" s="234" t="s">
        <v>346</v>
      </c>
      <c r="F199" s="235" t="s">
        <v>347</v>
      </c>
      <c r="G199" s="236" t="s">
        <v>343</v>
      </c>
      <c r="H199" s="237">
        <v>1</v>
      </c>
      <c r="I199" s="238"/>
      <c r="J199" s="239">
        <f>ROUND(I199*H199,2)</f>
        <v>0</v>
      </c>
      <c r="K199" s="235" t="s">
        <v>199</v>
      </c>
      <c r="L199" s="72"/>
      <c r="M199" s="240" t="s">
        <v>21</v>
      </c>
      <c r="N199" s="241" t="s">
        <v>43</v>
      </c>
      <c r="O199" s="47"/>
      <c r="P199" s="242">
        <f>O199*H199</f>
        <v>0</v>
      </c>
      <c r="Q199" s="242">
        <v>0</v>
      </c>
      <c r="R199" s="242">
        <f>Q199*H199</f>
        <v>0</v>
      </c>
      <c r="S199" s="242">
        <v>0</v>
      </c>
      <c r="T199" s="243">
        <f>S199*H199</f>
        <v>0</v>
      </c>
      <c r="AR199" s="24" t="s">
        <v>169</v>
      </c>
      <c r="AT199" s="24" t="s">
        <v>164</v>
      </c>
      <c r="AU199" s="24" t="s">
        <v>82</v>
      </c>
      <c r="AY199" s="24" t="s">
        <v>161</v>
      </c>
      <c r="BE199" s="244">
        <f>IF(N199="základní",J199,0)</f>
        <v>0</v>
      </c>
      <c r="BF199" s="244">
        <f>IF(N199="snížená",J199,0)</f>
        <v>0</v>
      </c>
      <c r="BG199" s="244">
        <f>IF(N199="zákl. přenesená",J199,0)</f>
        <v>0</v>
      </c>
      <c r="BH199" s="244">
        <f>IF(N199="sníž. přenesená",J199,0)</f>
        <v>0</v>
      </c>
      <c r="BI199" s="244">
        <f>IF(N199="nulová",J199,0)</f>
        <v>0</v>
      </c>
      <c r="BJ199" s="24" t="s">
        <v>80</v>
      </c>
      <c r="BK199" s="244">
        <f>ROUND(I199*H199,2)</f>
        <v>0</v>
      </c>
      <c r="BL199" s="24" t="s">
        <v>169</v>
      </c>
      <c r="BM199" s="24" t="s">
        <v>348</v>
      </c>
    </row>
    <row r="200" s="1" customFormat="1" ht="25.5" customHeight="1">
      <c r="B200" s="46"/>
      <c r="C200" s="233" t="s">
        <v>349</v>
      </c>
      <c r="D200" s="233" t="s">
        <v>164</v>
      </c>
      <c r="E200" s="234" t="s">
        <v>350</v>
      </c>
      <c r="F200" s="235" t="s">
        <v>351</v>
      </c>
      <c r="G200" s="236" t="s">
        <v>352</v>
      </c>
      <c r="H200" s="237">
        <v>3</v>
      </c>
      <c r="I200" s="238"/>
      <c r="J200" s="239">
        <f>ROUND(I200*H200,2)</f>
        <v>0</v>
      </c>
      <c r="K200" s="235" t="s">
        <v>168</v>
      </c>
      <c r="L200" s="72"/>
      <c r="M200" s="240" t="s">
        <v>21</v>
      </c>
      <c r="N200" s="241" t="s">
        <v>43</v>
      </c>
      <c r="O200" s="47"/>
      <c r="P200" s="242">
        <f>O200*H200</f>
        <v>0</v>
      </c>
      <c r="Q200" s="242">
        <v>0</v>
      </c>
      <c r="R200" s="242">
        <f>Q200*H200</f>
        <v>0</v>
      </c>
      <c r="S200" s="242">
        <v>0</v>
      </c>
      <c r="T200" s="243">
        <f>S200*H200</f>
        <v>0</v>
      </c>
      <c r="AR200" s="24" t="s">
        <v>169</v>
      </c>
      <c r="AT200" s="24" t="s">
        <v>164</v>
      </c>
      <c r="AU200" s="24" t="s">
        <v>82</v>
      </c>
      <c r="AY200" s="24" t="s">
        <v>161</v>
      </c>
      <c r="BE200" s="244">
        <f>IF(N200="základní",J200,0)</f>
        <v>0</v>
      </c>
      <c r="BF200" s="244">
        <f>IF(N200="snížená",J200,0)</f>
        <v>0</v>
      </c>
      <c r="BG200" s="244">
        <f>IF(N200="zákl. přenesená",J200,0)</f>
        <v>0</v>
      </c>
      <c r="BH200" s="244">
        <f>IF(N200="sníž. přenesená",J200,0)</f>
        <v>0</v>
      </c>
      <c r="BI200" s="244">
        <f>IF(N200="nulová",J200,0)</f>
        <v>0</v>
      </c>
      <c r="BJ200" s="24" t="s">
        <v>80</v>
      </c>
      <c r="BK200" s="244">
        <f>ROUND(I200*H200,2)</f>
        <v>0</v>
      </c>
      <c r="BL200" s="24" t="s">
        <v>169</v>
      </c>
      <c r="BM200" s="24" t="s">
        <v>353</v>
      </c>
    </row>
    <row r="201" s="1" customFormat="1" ht="25.5" customHeight="1">
      <c r="B201" s="46"/>
      <c r="C201" s="233" t="s">
        <v>354</v>
      </c>
      <c r="D201" s="233" t="s">
        <v>164</v>
      </c>
      <c r="E201" s="234" t="s">
        <v>355</v>
      </c>
      <c r="F201" s="235" t="s">
        <v>356</v>
      </c>
      <c r="G201" s="236" t="s">
        <v>352</v>
      </c>
      <c r="H201" s="237">
        <v>15</v>
      </c>
      <c r="I201" s="238"/>
      <c r="J201" s="239">
        <f>ROUND(I201*H201,2)</f>
        <v>0</v>
      </c>
      <c r="K201" s="235" t="s">
        <v>168</v>
      </c>
      <c r="L201" s="72"/>
      <c r="M201" s="240" t="s">
        <v>21</v>
      </c>
      <c r="N201" s="241" t="s">
        <v>43</v>
      </c>
      <c r="O201" s="47"/>
      <c r="P201" s="242">
        <f>O201*H201</f>
        <v>0</v>
      </c>
      <c r="Q201" s="242">
        <v>0</v>
      </c>
      <c r="R201" s="242">
        <f>Q201*H201</f>
        <v>0</v>
      </c>
      <c r="S201" s="242">
        <v>0</v>
      </c>
      <c r="T201" s="243">
        <f>S201*H201</f>
        <v>0</v>
      </c>
      <c r="AR201" s="24" t="s">
        <v>169</v>
      </c>
      <c r="AT201" s="24" t="s">
        <v>164</v>
      </c>
      <c r="AU201" s="24" t="s">
        <v>82</v>
      </c>
      <c r="AY201" s="24" t="s">
        <v>161</v>
      </c>
      <c r="BE201" s="244">
        <f>IF(N201="základní",J201,0)</f>
        <v>0</v>
      </c>
      <c r="BF201" s="244">
        <f>IF(N201="snížená",J201,0)</f>
        <v>0</v>
      </c>
      <c r="BG201" s="244">
        <f>IF(N201="zákl. přenesená",J201,0)</f>
        <v>0</v>
      </c>
      <c r="BH201" s="244">
        <f>IF(N201="sníž. přenesená",J201,0)</f>
        <v>0</v>
      </c>
      <c r="BI201" s="244">
        <f>IF(N201="nulová",J201,0)</f>
        <v>0</v>
      </c>
      <c r="BJ201" s="24" t="s">
        <v>80</v>
      </c>
      <c r="BK201" s="244">
        <f>ROUND(I201*H201,2)</f>
        <v>0</v>
      </c>
      <c r="BL201" s="24" t="s">
        <v>169</v>
      </c>
      <c r="BM201" s="24" t="s">
        <v>357</v>
      </c>
    </row>
    <row r="202" s="12" customFormat="1">
      <c r="B202" s="245"/>
      <c r="C202" s="246"/>
      <c r="D202" s="247" t="s">
        <v>171</v>
      </c>
      <c r="E202" s="248" t="s">
        <v>21</v>
      </c>
      <c r="F202" s="249" t="s">
        <v>358</v>
      </c>
      <c r="G202" s="246"/>
      <c r="H202" s="250">
        <v>15</v>
      </c>
      <c r="I202" s="251"/>
      <c r="J202" s="246"/>
      <c r="K202" s="246"/>
      <c r="L202" s="252"/>
      <c r="M202" s="253"/>
      <c r="N202" s="254"/>
      <c r="O202" s="254"/>
      <c r="P202" s="254"/>
      <c r="Q202" s="254"/>
      <c r="R202" s="254"/>
      <c r="S202" s="254"/>
      <c r="T202" s="255"/>
      <c r="AT202" s="256" t="s">
        <v>171</v>
      </c>
      <c r="AU202" s="256" t="s">
        <v>82</v>
      </c>
      <c r="AV202" s="12" t="s">
        <v>82</v>
      </c>
      <c r="AW202" s="12" t="s">
        <v>35</v>
      </c>
      <c r="AX202" s="12" t="s">
        <v>80</v>
      </c>
      <c r="AY202" s="256" t="s">
        <v>161</v>
      </c>
    </row>
    <row r="203" s="1" customFormat="1" ht="25.5" customHeight="1">
      <c r="B203" s="46"/>
      <c r="C203" s="233" t="s">
        <v>359</v>
      </c>
      <c r="D203" s="233" t="s">
        <v>164</v>
      </c>
      <c r="E203" s="234" t="s">
        <v>360</v>
      </c>
      <c r="F203" s="235" t="s">
        <v>361</v>
      </c>
      <c r="G203" s="236" t="s">
        <v>352</v>
      </c>
      <c r="H203" s="237">
        <v>3</v>
      </c>
      <c r="I203" s="238"/>
      <c r="J203" s="239">
        <f>ROUND(I203*H203,2)</f>
        <v>0</v>
      </c>
      <c r="K203" s="235" t="s">
        <v>168</v>
      </c>
      <c r="L203" s="72"/>
      <c r="M203" s="240" t="s">
        <v>21</v>
      </c>
      <c r="N203" s="241" t="s">
        <v>43</v>
      </c>
      <c r="O203" s="47"/>
      <c r="P203" s="242">
        <f>O203*H203</f>
        <v>0</v>
      </c>
      <c r="Q203" s="242">
        <v>0</v>
      </c>
      <c r="R203" s="242">
        <f>Q203*H203</f>
        <v>0</v>
      </c>
      <c r="S203" s="242">
        <v>0</v>
      </c>
      <c r="T203" s="243">
        <f>S203*H203</f>
        <v>0</v>
      </c>
      <c r="AR203" s="24" t="s">
        <v>169</v>
      </c>
      <c r="AT203" s="24" t="s">
        <v>164</v>
      </c>
      <c r="AU203" s="24" t="s">
        <v>82</v>
      </c>
      <c r="AY203" s="24" t="s">
        <v>161</v>
      </c>
      <c r="BE203" s="244">
        <f>IF(N203="základní",J203,0)</f>
        <v>0</v>
      </c>
      <c r="BF203" s="244">
        <f>IF(N203="snížená",J203,0)</f>
        <v>0</v>
      </c>
      <c r="BG203" s="244">
        <f>IF(N203="zákl. přenesená",J203,0)</f>
        <v>0</v>
      </c>
      <c r="BH203" s="244">
        <f>IF(N203="sníž. přenesená",J203,0)</f>
        <v>0</v>
      </c>
      <c r="BI203" s="244">
        <f>IF(N203="nulová",J203,0)</f>
        <v>0</v>
      </c>
      <c r="BJ203" s="24" t="s">
        <v>80</v>
      </c>
      <c r="BK203" s="244">
        <f>ROUND(I203*H203,2)</f>
        <v>0</v>
      </c>
      <c r="BL203" s="24" t="s">
        <v>169</v>
      </c>
      <c r="BM203" s="24" t="s">
        <v>362</v>
      </c>
    </row>
    <row r="204" s="1" customFormat="1" ht="25.5" customHeight="1">
      <c r="B204" s="46"/>
      <c r="C204" s="233" t="s">
        <v>363</v>
      </c>
      <c r="D204" s="233" t="s">
        <v>164</v>
      </c>
      <c r="E204" s="234" t="s">
        <v>364</v>
      </c>
      <c r="F204" s="235" t="s">
        <v>365</v>
      </c>
      <c r="G204" s="236" t="s">
        <v>175</v>
      </c>
      <c r="H204" s="237">
        <v>363.26999999999998</v>
      </c>
      <c r="I204" s="238"/>
      <c r="J204" s="239">
        <f>ROUND(I204*H204,2)</f>
        <v>0</v>
      </c>
      <c r="K204" s="235" t="s">
        <v>168</v>
      </c>
      <c r="L204" s="72"/>
      <c r="M204" s="240" t="s">
        <v>21</v>
      </c>
      <c r="N204" s="241" t="s">
        <v>43</v>
      </c>
      <c r="O204" s="47"/>
      <c r="P204" s="242">
        <f>O204*H204</f>
        <v>0</v>
      </c>
      <c r="Q204" s="242">
        <v>4.0000000000000003E-05</v>
      </c>
      <c r="R204" s="242">
        <f>Q204*H204</f>
        <v>0.0145308</v>
      </c>
      <c r="S204" s="242">
        <v>0</v>
      </c>
      <c r="T204" s="243">
        <f>S204*H204</f>
        <v>0</v>
      </c>
      <c r="AR204" s="24" t="s">
        <v>169</v>
      </c>
      <c r="AT204" s="24" t="s">
        <v>164</v>
      </c>
      <c r="AU204" s="24" t="s">
        <v>82</v>
      </c>
      <c r="AY204" s="24" t="s">
        <v>161</v>
      </c>
      <c r="BE204" s="244">
        <f>IF(N204="základní",J204,0)</f>
        <v>0</v>
      </c>
      <c r="BF204" s="244">
        <f>IF(N204="snížená",J204,0)</f>
        <v>0</v>
      </c>
      <c r="BG204" s="244">
        <f>IF(N204="zákl. přenesená",J204,0)</f>
        <v>0</v>
      </c>
      <c r="BH204" s="244">
        <f>IF(N204="sníž. přenesená",J204,0)</f>
        <v>0</v>
      </c>
      <c r="BI204" s="244">
        <f>IF(N204="nulová",J204,0)</f>
        <v>0</v>
      </c>
      <c r="BJ204" s="24" t="s">
        <v>80</v>
      </c>
      <c r="BK204" s="244">
        <f>ROUND(I204*H204,2)</f>
        <v>0</v>
      </c>
      <c r="BL204" s="24" t="s">
        <v>169</v>
      </c>
      <c r="BM204" s="24" t="s">
        <v>366</v>
      </c>
    </row>
    <row r="205" s="12" customFormat="1">
      <c r="B205" s="245"/>
      <c r="C205" s="246"/>
      <c r="D205" s="247" t="s">
        <v>171</v>
      </c>
      <c r="E205" s="248" t="s">
        <v>21</v>
      </c>
      <c r="F205" s="249" t="s">
        <v>367</v>
      </c>
      <c r="G205" s="246"/>
      <c r="H205" s="250">
        <v>181.24000000000001</v>
      </c>
      <c r="I205" s="251"/>
      <c r="J205" s="246"/>
      <c r="K205" s="246"/>
      <c r="L205" s="252"/>
      <c r="M205" s="253"/>
      <c r="N205" s="254"/>
      <c r="O205" s="254"/>
      <c r="P205" s="254"/>
      <c r="Q205" s="254"/>
      <c r="R205" s="254"/>
      <c r="S205" s="254"/>
      <c r="T205" s="255"/>
      <c r="AT205" s="256" t="s">
        <v>171</v>
      </c>
      <c r="AU205" s="256" t="s">
        <v>82</v>
      </c>
      <c r="AV205" s="12" t="s">
        <v>82</v>
      </c>
      <c r="AW205" s="12" t="s">
        <v>35</v>
      </c>
      <c r="AX205" s="12" t="s">
        <v>72</v>
      </c>
      <c r="AY205" s="256" t="s">
        <v>161</v>
      </c>
    </row>
    <row r="206" s="12" customFormat="1">
      <c r="B206" s="245"/>
      <c r="C206" s="246"/>
      <c r="D206" s="247" t="s">
        <v>171</v>
      </c>
      <c r="E206" s="248" t="s">
        <v>21</v>
      </c>
      <c r="F206" s="249" t="s">
        <v>368</v>
      </c>
      <c r="G206" s="246"/>
      <c r="H206" s="250">
        <v>182.03</v>
      </c>
      <c r="I206" s="251"/>
      <c r="J206" s="246"/>
      <c r="K206" s="246"/>
      <c r="L206" s="252"/>
      <c r="M206" s="253"/>
      <c r="N206" s="254"/>
      <c r="O206" s="254"/>
      <c r="P206" s="254"/>
      <c r="Q206" s="254"/>
      <c r="R206" s="254"/>
      <c r="S206" s="254"/>
      <c r="T206" s="255"/>
      <c r="AT206" s="256" t="s">
        <v>171</v>
      </c>
      <c r="AU206" s="256" t="s">
        <v>82</v>
      </c>
      <c r="AV206" s="12" t="s">
        <v>82</v>
      </c>
      <c r="AW206" s="12" t="s">
        <v>35</v>
      </c>
      <c r="AX206" s="12" t="s">
        <v>72</v>
      </c>
      <c r="AY206" s="256" t="s">
        <v>161</v>
      </c>
    </row>
    <row r="207" s="13" customFormat="1">
      <c r="B207" s="257"/>
      <c r="C207" s="258"/>
      <c r="D207" s="247" t="s">
        <v>171</v>
      </c>
      <c r="E207" s="259" t="s">
        <v>21</v>
      </c>
      <c r="F207" s="260" t="s">
        <v>183</v>
      </c>
      <c r="G207" s="258"/>
      <c r="H207" s="261">
        <v>363.26999999999998</v>
      </c>
      <c r="I207" s="262"/>
      <c r="J207" s="258"/>
      <c r="K207" s="258"/>
      <c r="L207" s="263"/>
      <c r="M207" s="264"/>
      <c r="N207" s="265"/>
      <c r="O207" s="265"/>
      <c r="P207" s="265"/>
      <c r="Q207" s="265"/>
      <c r="R207" s="265"/>
      <c r="S207" s="265"/>
      <c r="T207" s="266"/>
      <c r="AT207" s="267" t="s">
        <v>171</v>
      </c>
      <c r="AU207" s="267" t="s">
        <v>82</v>
      </c>
      <c r="AV207" s="13" t="s">
        <v>162</v>
      </c>
      <c r="AW207" s="13" t="s">
        <v>35</v>
      </c>
      <c r="AX207" s="13" t="s">
        <v>80</v>
      </c>
      <c r="AY207" s="267" t="s">
        <v>161</v>
      </c>
    </row>
    <row r="208" s="1" customFormat="1" ht="25.5" customHeight="1">
      <c r="B208" s="46"/>
      <c r="C208" s="233" t="s">
        <v>369</v>
      </c>
      <c r="D208" s="233" t="s">
        <v>164</v>
      </c>
      <c r="E208" s="234" t="s">
        <v>370</v>
      </c>
      <c r="F208" s="235" t="s">
        <v>371</v>
      </c>
      <c r="G208" s="236" t="s">
        <v>175</v>
      </c>
      <c r="H208" s="237">
        <v>5.1529999999999996</v>
      </c>
      <c r="I208" s="238"/>
      <c r="J208" s="239">
        <f>ROUND(I208*H208,2)</f>
        <v>0</v>
      </c>
      <c r="K208" s="235" t="s">
        <v>168</v>
      </c>
      <c r="L208" s="72"/>
      <c r="M208" s="240" t="s">
        <v>21</v>
      </c>
      <c r="N208" s="241" t="s">
        <v>43</v>
      </c>
      <c r="O208" s="47"/>
      <c r="P208" s="242">
        <f>O208*H208</f>
        <v>0</v>
      </c>
      <c r="Q208" s="242">
        <v>0</v>
      </c>
      <c r="R208" s="242">
        <f>Q208*H208</f>
        <v>0</v>
      </c>
      <c r="S208" s="242">
        <v>0.26100000000000001</v>
      </c>
      <c r="T208" s="243">
        <f>S208*H208</f>
        <v>1.3449329999999999</v>
      </c>
      <c r="AR208" s="24" t="s">
        <v>169</v>
      </c>
      <c r="AT208" s="24" t="s">
        <v>164</v>
      </c>
      <c r="AU208" s="24" t="s">
        <v>82</v>
      </c>
      <c r="AY208" s="24" t="s">
        <v>161</v>
      </c>
      <c r="BE208" s="244">
        <f>IF(N208="základní",J208,0)</f>
        <v>0</v>
      </c>
      <c r="BF208" s="244">
        <f>IF(N208="snížená",J208,0)</f>
        <v>0</v>
      </c>
      <c r="BG208" s="244">
        <f>IF(N208="zákl. přenesená",J208,0)</f>
        <v>0</v>
      </c>
      <c r="BH208" s="244">
        <f>IF(N208="sníž. přenesená",J208,0)</f>
        <v>0</v>
      </c>
      <c r="BI208" s="244">
        <f>IF(N208="nulová",J208,0)</f>
        <v>0</v>
      </c>
      <c r="BJ208" s="24" t="s">
        <v>80</v>
      </c>
      <c r="BK208" s="244">
        <f>ROUND(I208*H208,2)</f>
        <v>0</v>
      </c>
      <c r="BL208" s="24" t="s">
        <v>169</v>
      </c>
      <c r="BM208" s="24" t="s">
        <v>372</v>
      </c>
    </row>
    <row r="209" s="12" customFormat="1">
      <c r="B209" s="245"/>
      <c r="C209" s="246"/>
      <c r="D209" s="247" t="s">
        <v>171</v>
      </c>
      <c r="E209" s="248" t="s">
        <v>21</v>
      </c>
      <c r="F209" s="249" t="s">
        <v>373</v>
      </c>
      <c r="G209" s="246"/>
      <c r="H209" s="250">
        <v>5.1529999999999996</v>
      </c>
      <c r="I209" s="251"/>
      <c r="J209" s="246"/>
      <c r="K209" s="246"/>
      <c r="L209" s="252"/>
      <c r="M209" s="253"/>
      <c r="N209" s="254"/>
      <c r="O209" s="254"/>
      <c r="P209" s="254"/>
      <c r="Q209" s="254"/>
      <c r="R209" s="254"/>
      <c r="S209" s="254"/>
      <c r="T209" s="255"/>
      <c r="AT209" s="256" t="s">
        <v>171</v>
      </c>
      <c r="AU209" s="256" t="s">
        <v>82</v>
      </c>
      <c r="AV209" s="12" t="s">
        <v>82</v>
      </c>
      <c r="AW209" s="12" t="s">
        <v>35</v>
      </c>
      <c r="AX209" s="12" t="s">
        <v>80</v>
      </c>
      <c r="AY209" s="256" t="s">
        <v>161</v>
      </c>
    </row>
    <row r="210" s="1" customFormat="1" ht="25.5" customHeight="1">
      <c r="B210" s="46"/>
      <c r="C210" s="233" t="s">
        <v>374</v>
      </c>
      <c r="D210" s="233" t="s">
        <v>164</v>
      </c>
      <c r="E210" s="234" t="s">
        <v>375</v>
      </c>
      <c r="F210" s="235" t="s">
        <v>376</v>
      </c>
      <c r="G210" s="236" t="s">
        <v>167</v>
      </c>
      <c r="H210" s="237">
        <v>0.72999999999999998</v>
      </c>
      <c r="I210" s="238"/>
      <c r="J210" s="239">
        <f>ROUND(I210*H210,2)</f>
        <v>0</v>
      </c>
      <c r="K210" s="235" t="s">
        <v>168</v>
      </c>
      <c r="L210" s="72"/>
      <c r="M210" s="240" t="s">
        <v>21</v>
      </c>
      <c r="N210" s="241" t="s">
        <v>43</v>
      </c>
      <c r="O210" s="47"/>
      <c r="P210" s="242">
        <f>O210*H210</f>
        <v>0</v>
      </c>
      <c r="Q210" s="242">
        <v>0</v>
      </c>
      <c r="R210" s="242">
        <f>Q210*H210</f>
        <v>0</v>
      </c>
      <c r="S210" s="242">
        <v>1.95</v>
      </c>
      <c r="T210" s="243">
        <f>S210*H210</f>
        <v>1.4235</v>
      </c>
      <c r="AR210" s="24" t="s">
        <v>169</v>
      </c>
      <c r="AT210" s="24" t="s">
        <v>164</v>
      </c>
      <c r="AU210" s="24" t="s">
        <v>82</v>
      </c>
      <c r="AY210" s="24" t="s">
        <v>161</v>
      </c>
      <c r="BE210" s="244">
        <f>IF(N210="základní",J210,0)</f>
        <v>0</v>
      </c>
      <c r="BF210" s="244">
        <f>IF(N210="snížená",J210,0)</f>
        <v>0</v>
      </c>
      <c r="BG210" s="244">
        <f>IF(N210="zákl. přenesená",J210,0)</f>
        <v>0</v>
      </c>
      <c r="BH210" s="244">
        <f>IF(N210="sníž. přenesená",J210,0)</f>
        <v>0</v>
      </c>
      <c r="BI210" s="244">
        <f>IF(N210="nulová",J210,0)</f>
        <v>0</v>
      </c>
      <c r="BJ210" s="24" t="s">
        <v>80</v>
      </c>
      <c r="BK210" s="244">
        <f>ROUND(I210*H210,2)</f>
        <v>0</v>
      </c>
      <c r="BL210" s="24" t="s">
        <v>169</v>
      </c>
      <c r="BM210" s="24" t="s">
        <v>377</v>
      </c>
    </row>
    <row r="211" s="12" customFormat="1">
      <c r="B211" s="245"/>
      <c r="C211" s="246"/>
      <c r="D211" s="247" t="s">
        <v>171</v>
      </c>
      <c r="E211" s="248" t="s">
        <v>21</v>
      </c>
      <c r="F211" s="249" t="s">
        <v>378</v>
      </c>
      <c r="G211" s="246"/>
      <c r="H211" s="250">
        <v>0.72999999999999998</v>
      </c>
      <c r="I211" s="251"/>
      <c r="J211" s="246"/>
      <c r="K211" s="246"/>
      <c r="L211" s="252"/>
      <c r="M211" s="253"/>
      <c r="N211" s="254"/>
      <c r="O211" s="254"/>
      <c r="P211" s="254"/>
      <c r="Q211" s="254"/>
      <c r="R211" s="254"/>
      <c r="S211" s="254"/>
      <c r="T211" s="255"/>
      <c r="AT211" s="256" t="s">
        <v>171</v>
      </c>
      <c r="AU211" s="256" t="s">
        <v>82</v>
      </c>
      <c r="AV211" s="12" t="s">
        <v>82</v>
      </c>
      <c r="AW211" s="12" t="s">
        <v>35</v>
      </c>
      <c r="AX211" s="12" t="s">
        <v>80</v>
      </c>
      <c r="AY211" s="256" t="s">
        <v>161</v>
      </c>
    </row>
    <row r="212" s="1" customFormat="1" ht="25.5" customHeight="1">
      <c r="B212" s="46"/>
      <c r="C212" s="233" t="s">
        <v>379</v>
      </c>
      <c r="D212" s="233" t="s">
        <v>164</v>
      </c>
      <c r="E212" s="234" t="s">
        <v>380</v>
      </c>
      <c r="F212" s="235" t="s">
        <v>381</v>
      </c>
      <c r="G212" s="236" t="s">
        <v>175</v>
      </c>
      <c r="H212" s="237">
        <v>103.49</v>
      </c>
      <c r="I212" s="238"/>
      <c r="J212" s="239">
        <f>ROUND(I212*H212,2)</f>
        <v>0</v>
      </c>
      <c r="K212" s="235" t="s">
        <v>168</v>
      </c>
      <c r="L212" s="72"/>
      <c r="M212" s="240" t="s">
        <v>21</v>
      </c>
      <c r="N212" s="241" t="s">
        <v>43</v>
      </c>
      <c r="O212" s="47"/>
      <c r="P212" s="242">
        <f>O212*H212</f>
        <v>0</v>
      </c>
      <c r="Q212" s="242">
        <v>0</v>
      </c>
      <c r="R212" s="242">
        <f>Q212*H212</f>
        <v>0</v>
      </c>
      <c r="S212" s="242">
        <v>0.035000000000000003</v>
      </c>
      <c r="T212" s="243">
        <f>S212*H212</f>
        <v>3.62215</v>
      </c>
      <c r="AR212" s="24" t="s">
        <v>169</v>
      </c>
      <c r="AT212" s="24" t="s">
        <v>164</v>
      </c>
      <c r="AU212" s="24" t="s">
        <v>82</v>
      </c>
      <c r="AY212" s="24" t="s">
        <v>161</v>
      </c>
      <c r="BE212" s="244">
        <f>IF(N212="základní",J212,0)</f>
        <v>0</v>
      </c>
      <c r="BF212" s="244">
        <f>IF(N212="snížená",J212,0)</f>
        <v>0</v>
      </c>
      <c r="BG212" s="244">
        <f>IF(N212="zákl. přenesená",J212,0)</f>
        <v>0</v>
      </c>
      <c r="BH212" s="244">
        <f>IF(N212="sníž. přenesená",J212,0)</f>
        <v>0</v>
      </c>
      <c r="BI212" s="244">
        <f>IF(N212="nulová",J212,0)</f>
        <v>0</v>
      </c>
      <c r="BJ212" s="24" t="s">
        <v>80</v>
      </c>
      <c r="BK212" s="244">
        <f>ROUND(I212*H212,2)</f>
        <v>0</v>
      </c>
      <c r="BL212" s="24" t="s">
        <v>169</v>
      </c>
      <c r="BM212" s="24" t="s">
        <v>382</v>
      </c>
    </row>
    <row r="213" s="12" customFormat="1">
      <c r="B213" s="245"/>
      <c r="C213" s="246"/>
      <c r="D213" s="247" t="s">
        <v>171</v>
      </c>
      <c r="E213" s="248" t="s">
        <v>21</v>
      </c>
      <c r="F213" s="249" t="s">
        <v>383</v>
      </c>
      <c r="G213" s="246"/>
      <c r="H213" s="250">
        <v>103.49</v>
      </c>
      <c r="I213" s="251"/>
      <c r="J213" s="246"/>
      <c r="K213" s="246"/>
      <c r="L213" s="252"/>
      <c r="M213" s="253"/>
      <c r="N213" s="254"/>
      <c r="O213" s="254"/>
      <c r="P213" s="254"/>
      <c r="Q213" s="254"/>
      <c r="R213" s="254"/>
      <c r="S213" s="254"/>
      <c r="T213" s="255"/>
      <c r="AT213" s="256" t="s">
        <v>171</v>
      </c>
      <c r="AU213" s="256" t="s">
        <v>82</v>
      </c>
      <c r="AV213" s="12" t="s">
        <v>82</v>
      </c>
      <c r="AW213" s="12" t="s">
        <v>35</v>
      </c>
      <c r="AX213" s="12" t="s">
        <v>80</v>
      </c>
      <c r="AY213" s="256" t="s">
        <v>161</v>
      </c>
    </row>
    <row r="214" s="1" customFormat="1" ht="16.5" customHeight="1">
      <c r="B214" s="46"/>
      <c r="C214" s="233" t="s">
        <v>384</v>
      </c>
      <c r="D214" s="233" t="s">
        <v>164</v>
      </c>
      <c r="E214" s="234" t="s">
        <v>385</v>
      </c>
      <c r="F214" s="235" t="s">
        <v>386</v>
      </c>
      <c r="G214" s="236" t="s">
        <v>282</v>
      </c>
      <c r="H214" s="237">
        <v>13.199999999999999</v>
      </c>
      <c r="I214" s="238"/>
      <c r="J214" s="239">
        <f>ROUND(I214*H214,2)</f>
        <v>0</v>
      </c>
      <c r="K214" s="235" t="s">
        <v>168</v>
      </c>
      <c r="L214" s="72"/>
      <c r="M214" s="240" t="s">
        <v>21</v>
      </c>
      <c r="N214" s="241" t="s">
        <v>43</v>
      </c>
      <c r="O214" s="47"/>
      <c r="P214" s="242">
        <f>O214*H214</f>
        <v>0</v>
      </c>
      <c r="Q214" s="242">
        <v>0</v>
      </c>
      <c r="R214" s="242">
        <f>Q214*H214</f>
        <v>0</v>
      </c>
      <c r="S214" s="242">
        <v>0.0089999999999999993</v>
      </c>
      <c r="T214" s="243">
        <f>S214*H214</f>
        <v>0.11879999999999999</v>
      </c>
      <c r="AR214" s="24" t="s">
        <v>169</v>
      </c>
      <c r="AT214" s="24" t="s">
        <v>164</v>
      </c>
      <c r="AU214" s="24" t="s">
        <v>82</v>
      </c>
      <c r="AY214" s="24" t="s">
        <v>161</v>
      </c>
      <c r="BE214" s="244">
        <f>IF(N214="základní",J214,0)</f>
        <v>0</v>
      </c>
      <c r="BF214" s="244">
        <f>IF(N214="snížená",J214,0)</f>
        <v>0</v>
      </c>
      <c r="BG214" s="244">
        <f>IF(N214="zákl. přenesená",J214,0)</f>
        <v>0</v>
      </c>
      <c r="BH214" s="244">
        <f>IF(N214="sníž. přenesená",J214,0)</f>
        <v>0</v>
      </c>
      <c r="BI214" s="244">
        <f>IF(N214="nulová",J214,0)</f>
        <v>0</v>
      </c>
      <c r="BJ214" s="24" t="s">
        <v>80</v>
      </c>
      <c r="BK214" s="244">
        <f>ROUND(I214*H214,2)</f>
        <v>0</v>
      </c>
      <c r="BL214" s="24" t="s">
        <v>169</v>
      </c>
      <c r="BM214" s="24" t="s">
        <v>387</v>
      </c>
    </row>
    <row r="215" s="12" customFormat="1">
      <c r="B215" s="245"/>
      <c r="C215" s="246"/>
      <c r="D215" s="247" t="s">
        <v>171</v>
      </c>
      <c r="E215" s="248" t="s">
        <v>21</v>
      </c>
      <c r="F215" s="249" t="s">
        <v>388</v>
      </c>
      <c r="G215" s="246"/>
      <c r="H215" s="250">
        <v>13.199999999999999</v>
      </c>
      <c r="I215" s="251"/>
      <c r="J215" s="246"/>
      <c r="K215" s="246"/>
      <c r="L215" s="252"/>
      <c r="M215" s="253"/>
      <c r="N215" s="254"/>
      <c r="O215" s="254"/>
      <c r="P215" s="254"/>
      <c r="Q215" s="254"/>
      <c r="R215" s="254"/>
      <c r="S215" s="254"/>
      <c r="T215" s="255"/>
      <c r="AT215" s="256" t="s">
        <v>171</v>
      </c>
      <c r="AU215" s="256" t="s">
        <v>82</v>
      </c>
      <c r="AV215" s="12" t="s">
        <v>82</v>
      </c>
      <c r="AW215" s="12" t="s">
        <v>35</v>
      </c>
      <c r="AX215" s="12" t="s">
        <v>80</v>
      </c>
      <c r="AY215" s="256" t="s">
        <v>161</v>
      </c>
    </row>
    <row r="216" s="1" customFormat="1" ht="25.5" customHeight="1">
      <c r="B216" s="46"/>
      <c r="C216" s="233" t="s">
        <v>389</v>
      </c>
      <c r="D216" s="233" t="s">
        <v>164</v>
      </c>
      <c r="E216" s="234" t="s">
        <v>390</v>
      </c>
      <c r="F216" s="235" t="s">
        <v>391</v>
      </c>
      <c r="G216" s="236" t="s">
        <v>175</v>
      </c>
      <c r="H216" s="237">
        <v>8.1579999999999995</v>
      </c>
      <c r="I216" s="238"/>
      <c r="J216" s="239">
        <f>ROUND(I216*H216,2)</f>
        <v>0</v>
      </c>
      <c r="K216" s="235" t="s">
        <v>168</v>
      </c>
      <c r="L216" s="72"/>
      <c r="M216" s="240" t="s">
        <v>21</v>
      </c>
      <c r="N216" s="241" t="s">
        <v>43</v>
      </c>
      <c r="O216" s="47"/>
      <c r="P216" s="242">
        <f>O216*H216</f>
        <v>0</v>
      </c>
      <c r="Q216" s="242">
        <v>0</v>
      </c>
      <c r="R216" s="242">
        <f>Q216*H216</f>
        <v>0</v>
      </c>
      <c r="S216" s="242">
        <v>0.067000000000000004</v>
      </c>
      <c r="T216" s="243">
        <f>S216*H216</f>
        <v>0.54658600000000002</v>
      </c>
      <c r="AR216" s="24" t="s">
        <v>169</v>
      </c>
      <c r="AT216" s="24" t="s">
        <v>164</v>
      </c>
      <c r="AU216" s="24" t="s">
        <v>82</v>
      </c>
      <c r="AY216" s="24" t="s">
        <v>161</v>
      </c>
      <c r="BE216" s="244">
        <f>IF(N216="základní",J216,0)</f>
        <v>0</v>
      </c>
      <c r="BF216" s="244">
        <f>IF(N216="snížená",J216,0)</f>
        <v>0</v>
      </c>
      <c r="BG216" s="244">
        <f>IF(N216="zákl. přenesená",J216,0)</f>
        <v>0</v>
      </c>
      <c r="BH216" s="244">
        <f>IF(N216="sníž. přenesená",J216,0)</f>
        <v>0</v>
      </c>
      <c r="BI216" s="244">
        <f>IF(N216="nulová",J216,0)</f>
        <v>0</v>
      </c>
      <c r="BJ216" s="24" t="s">
        <v>80</v>
      </c>
      <c r="BK216" s="244">
        <f>ROUND(I216*H216,2)</f>
        <v>0</v>
      </c>
      <c r="BL216" s="24" t="s">
        <v>169</v>
      </c>
      <c r="BM216" s="24" t="s">
        <v>392</v>
      </c>
    </row>
    <row r="217" s="12" customFormat="1">
      <c r="B217" s="245"/>
      <c r="C217" s="246"/>
      <c r="D217" s="247" t="s">
        <v>171</v>
      </c>
      <c r="E217" s="248" t="s">
        <v>21</v>
      </c>
      <c r="F217" s="249" t="s">
        <v>393</v>
      </c>
      <c r="G217" s="246"/>
      <c r="H217" s="250">
        <v>8.1579999999999995</v>
      </c>
      <c r="I217" s="251"/>
      <c r="J217" s="246"/>
      <c r="K217" s="246"/>
      <c r="L217" s="252"/>
      <c r="M217" s="253"/>
      <c r="N217" s="254"/>
      <c r="O217" s="254"/>
      <c r="P217" s="254"/>
      <c r="Q217" s="254"/>
      <c r="R217" s="254"/>
      <c r="S217" s="254"/>
      <c r="T217" s="255"/>
      <c r="AT217" s="256" t="s">
        <v>171</v>
      </c>
      <c r="AU217" s="256" t="s">
        <v>82</v>
      </c>
      <c r="AV217" s="12" t="s">
        <v>82</v>
      </c>
      <c r="AW217" s="12" t="s">
        <v>35</v>
      </c>
      <c r="AX217" s="12" t="s">
        <v>80</v>
      </c>
      <c r="AY217" s="256" t="s">
        <v>161</v>
      </c>
    </row>
    <row r="218" s="1" customFormat="1" ht="16.5" customHeight="1">
      <c r="B218" s="46"/>
      <c r="C218" s="233" t="s">
        <v>394</v>
      </c>
      <c r="D218" s="233" t="s">
        <v>164</v>
      </c>
      <c r="E218" s="234" t="s">
        <v>395</v>
      </c>
      <c r="F218" s="235" t="s">
        <v>396</v>
      </c>
      <c r="G218" s="236" t="s">
        <v>282</v>
      </c>
      <c r="H218" s="237">
        <v>25</v>
      </c>
      <c r="I218" s="238"/>
      <c r="J218" s="239">
        <f>ROUND(I218*H218,2)</f>
        <v>0</v>
      </c>
      <c r="K218" s="235" t="s">
        <v>168</v>
      </c>
      <c r="L218" s="72"/>
      <c r="M218" s="240" t="s">
        <v>21</v>
      </c>
      <c r="N218" s="241" t="s">
        <v>43</v>
      </c>
      <c r="O218" s="47"/>
      <c r="P218" s="242">
        <f>O218*H218</f>
        <v>0</v>
      </c>
      <c r="Q218" s="242">
        <v>0</v>
      </c>
      <c r="R218" s="242">
        <f>Q218*H218</f>
        <v>0</v>
      </c>
      <c r="S218" s="242">
        <v>0.012999999999999999</v>
      </c>
      <c r="T218" s="243">
        <f>S218*H218</f>
        <v>0.32500000000000001</v>
      </c>
      <c r="AR218" s="24" t="s">
        <v>169</v>
      </c>
      <c r="AT218" s="24" t="s">
        <v>164</v>
      </c>
      <c r="AU218" s="24" t="s">
        <v>82</v>
      </c>
      <c r="AY218" s="24" t="s">
        <v>161</v>
      </c>
      <c r="BE218" s="244">
        <f>IF(N218="základní",J218,0)</f>
        <v>0</v>
      </c>
      <c r="BF218" s="244">
        <f>IF(N218="snížená",J218,0)</f>
        <v>0</v>
      </c>
      <c r="BG218" s="244">
        <f>IF(N218="zákl. přenesená",J218,0)</f>
        <v>0</v>
      </c>
      <c r="BH218" s="244">
        <f>IF(N218="sníž. přenesená",J218,0)</f>
        <v>0</v>
      </c>
      <c r="BI218" s="244">
        <f>IF(N218="nulová",J218,0)</f>
        <v>0</v>
      </c>
      <c r="BJ218" s="24" t="s">
        <v>80</v>
      </c>
      <c r="BK218" s="244">
        <f>ROUND(I218*H218,2)</f>
        <v>0</v>
      </c>
      <c r="BL218" s="24" t="s">
        <v>169</v>
      </c>
      <c r="BM218" s="24" t="s">
        <v>397</v>
      </c>
    </row>
    <row r="219" s="14" customFormat="1">
      <c r="B219" s="268"/>
      <c r="C219" s="269"/>
      <c r="D219" s="247" t="s">
        <v>171</v>
      </c>
      <c r="E219" s="270" t="s">
        <v>21</v>
      </c>
      <c r="F219" s="271" t="s">
        <v>398</v>
      </c>
      <c r="G219" s="269"/>
      <c r="H219" s="270" t="s">
        <v>21</v>
      </c>
      <c r="I219" s="272"/>
      <c r="J219" s="269"/>
      <c r="K219" s="269"/>
      <c r="L219" s="273"/>
      <c r="M219" s="274"/>
      <c r="N219" s="275"/>
      <c r="O219" s="275"/>
      <c r="P219" s="275"/>
      <c r="Q219" s="275"/>
      <c r="R219" s="275"/>
      <c r="S219" s="275"/>
      <c r="T219" s="276"/>
      <c r="AT219" s="277" t="s">
        <v>171</v>
      </c>
      <c r="AU219" s="277" t="s">
        <v>82</v>
      </c>
      <c r="AV219" s="14" t="s">
        <v>80</v>
      </c>
      <c r="AW219" s="14" t="s">
        <v>35</v>
      </c>
      <c r="AX219" s="14" t="s">
        <v>72</v>
      </c>
      <c r="AY219" s="277" t="s">
        <v>161</v>
      </c>
    </row>
    <row r="220" s="12" customFormat="1">
      <c r="B220" s="245"/>
      <c r="C220" s="246"/>
      <c r="D220" s="247" t="s">
        <v>171</v>
      </c>
      <c r="E220" s="248" t="s">
        <v>21</v>
      </c>
      <c r="F220" s="249" t="s">
        <v>399</v>
      </c>
      <c r="G220" s="246"/>
      <c r="H220" s="250">
        <v>10</v>
      </c>
      <c r="I220" s="251"/>
      <c r="J220" s="246"/>
      <c r="K220" s="246"/>
      <c r="L220" s="252"/>
      <c r="M220" s="253"/>
      <c r="N220" s="254"/>
      <c r="O220" s="254"/>
      <c r="P220" s="254"/>
      <c r="Q220" s="254"/>
      <c r="R220" s="254"/>
      <c r="S220" s="254"/>
      <c r="T220" s="255"/>
      <c r="AT220" s="256" t="s">
        <v>171</v>
      </c>
      <c r="AU220" s="256" t="s">
        <v>82</v>
      </c>
      <c r="AV220" s="12" t="s">
        <v>82</v>
      </c>
      <c r="AW220" s="12" t="s">
        <v>35</v>
      </c>
      <c r="AX220" s="12" t="s">
        <v>72</v>
      </c>
      <c r="AY220" s="256" t="s">
        <v>161</v>
      </c>
    </row>
    <row r="221" s="12" customFormat="1">
      <c r="B221" s="245"/>
      <c r="C221" s="246"/>
      <c r="D221" s="247" t="s">
        <v>171</v>
      </c>
      <c r="E221" s="248" t="s">
        <v>21</v>
      </c>
      <c r="F221" s="249" t="s">
        <v>400</v>
      </c>
      <c r="G221" s="246"/>
      <c r="H221" s="250">
        <v>15</v>
      </c>
      <c r="I221" s="251"/>
      <c r="J221" s="246"/>
      <c r="K221" s="246"/>
      <c r="L221" s="252"/>
      <c r="M221" s="253"/>
      <c r="N221" s="254"/>
      <c r="O221" s="254"/>
      <c r="P221" s="254"/>
      <c r="Q221" s="254"/>
      <c r="R221" s="254"/>
      <c r="S221" s="254"/>
      <c r="T221" s="255"/>
      <c r="AT221" s="256" t="s">
        <v>171</v>
      </c>
      <c r="AU221" s="256" t="s">
        <v>82</v>
      </c>
      <c r="AV221" s="12" t="s">
        <v>82</v>
      </c>
      <c r="AW221" s="12" t="s">
        <v>35</v>
      </c>
      <c r="AX221" s="12" t="s">
        <v>72</v>
      </c>
      <c r="AY221" s="256" t="s">
        <v>161</v>
      </c>
    </row>
    <row r="222" s="13" customFormat="1">
      <c r="B222" s="257"/>
      <c r="C222" s="258"/>
      <c r="D222" s="247" t="s">
        <v>171</v>
      </c>
      <c r="E222" s="259" t="s">
        <v>21</v>
      </c>
      <c r="F222" s="260" t="s">
        <v>183</v>
      </c>
      <c r="G222" s="258"/>
      <c r="H222" s="261">
        <v>25</v>
      </c>
      <c r="I222" s="262"/>
      <c r="J222" s="258"/>
      <c r="K222" s="258"/>
      <c r="L222" s="263"/>
      <c r="M222" s="264"/>
      <c r="N222" s="265"/>
      <c r="O222" s="265"/>
      <c r="P222" s="265"/>
      <c r="Q222" s="265"/>
      <c r="R222" s="265"/>
      <c r="S222" s="265"/>
      <c r="T222" s="266"/>
      <c r="AT222" s="267" t="s">
        <v>171</v>
      </c>
      <c r="AU222" s="267" t="s">
        <v>82</v>
      </c>
      <c r="AV222" s="13" t="s">
        <v>162</v>
      </c>
      <c r="AW222" s="13" t="s">
        <v>35</v>
      </c>
      <c r="AX222" s="13" t="s">
        <v>80</v>
      </c>
      <c r="AY222" s="267" t="s">
        <v>161</v>
      </c>
    </row>
    <row r="223" s="1" customFormat="1" ht="16.5" customHeight="1">
      <c r="B223" s="46"/>
      <c r="C223" s="233" t="s">
        <v>401</v>
      </c>
      <c r="D223" s="233" t="s">
        <v>164</v>
      </c>
      <c r="E223" s="234" t="s">
        <v>402</v>
      </c>
      <c r="F223" s="235" t="s">
        <v>403</v>
      </c>
      <c r="G223" s="236" t="s">
        <v>282</v>
      </c>
      <c r="H223" s="237">
        <v>12</v>
      </c>
      <c r="I223" s="238"/>
      <c r="J223" s="239">
        <f>ROUND(I223*H223,2)</f>
        <v>0</v>
      </c>
      <c r="K223" s="235" t="s">
        <v>168</v>
      </c>
      <c r="L223" s="72"/>
      <c r="M223" s="240" t="s">
        <v>21</v>
      </c>
      <c r="N223" s="241" t="s">
        <v>43</v>
      </c>
      <c r="O223" s="47"/>
      <c r="P223" s="242">
        <f>O223*H223</f>
        <v>0</v>
      </c>
      <c r="Q223" s="242">
        <v>0</v>
      </c>
      <c r="R223" s="242">
        <f>Q223*H223</f>
        <v>0</v>
      </c>
      <c r="S223" s="242">
        <v>0.036999999999999998</v>
      </c>
      <c r="T223" s="243">
        <f>S223*H223</f>
        <v>0.44399999999999995</v>
      </c>
      <c r="AR223" s="24" t="s">
        <v>169</v>
      </c>
      <c r="AT223" s="24" t="s">
        <v>164</v>
      </c>
      <c r="AU223" s="24" t="s">
        <v>82</v>
      </c>
      <c r="AY223" s="24" t="s">
        <v>161</v>
      </c>
      <c r="BE223" s="244">
        <f>IF(N223="základní",J223,0)</f>
        <v>0</v>
      </c>
      <c r="BF223" s="244">
        <f>IF(N223="snížená",J223,0)</f>
        <v>0</v>
      </c>
      <c r="BG223" s="244">
        <f>IF(N223="zákl. přenesená",J223,0)</f>
        <v>0</v>
      </c>
      <c r="BH223" s="244">
        <f>IF(N223="sníž. přenesená",J223,0)</f>
        <v>0</v>
      </c>
      <c r="BI223" s="244">
        <f>IF(N223="nulová",J223,0)</f>
        <v>0</v>
      </c>
      <c r="BJ223" s="24" t="s">
        <v>80</v>
      </c>
      <c r="BK223" s="244">
        <f>ROUND(I223*H223,2)</f>
        <v>0</v>
      </c>
      <c r="BL223" s="24" t="s">
        <v>169</v>
      </c>
      <c r="BM223" s="24" t="s">
        <v>404</v>
      </c>
    </row>
    <row r="224" s="14" customFormat="1">
      <c r="B224" s="268"/>
      <c r="C224" s="269"/>
      <c r="D224" s="247" t="s">
        <v>171</v>
      </c>
      <c r="E224" s="270" t="s">
        <v>21</v>
      </c>
      <c r="F224" s="271" t="s">
        <v>398</v>
      </c>
      <c r="G224" s="269"/>
      <c r="H224" s="270" t="s">
        <v>21</v>
      </c>
      <c r="I224" s="272"/>
      <c r="J224" s="269"/>
      <c r="K224" s="269"/>
      <c r="L224" s="273"/>
      <c r="M224" s="274"/>
      <c r="N224" s="275"/>
      <c r="O224" s="275"/>
      <c r="P224" s="275"/>
      <c r="Q224" s="275"/>
      <c r="R224" s="275"/>
      <c r="S224" s="275"/>
      <c r="T224" s="276"/>
      <c r="AT224" s="277" t="s">
        <v>171</v>
      </c>
      <c r="AU224" s="277" t="s">
        <v>82</v>
      </c>
      <c r="AV224" s="14" t="s">
        <v>80</v>
      </c>
      <c r="AW224" s="14" t="s">
        <v>35</v>
      </c>
      <c r="AX224" s="14" t="s">
        <v>72</v>
      </c>
      <c r="AY224" s="277" t="s">
        <v>161</v>
      </c>
    </row>
    <row r="225" s="12" customFormat="1">
      <c r="B225" s="245"/>
      <c r="C225" s="246"/>
      <c r="D225" s="247" t="s">
        <v>171</v>
      </c>
      <c r="E225" s="248" t="s">
        <v>21</v>
      </c>
      <c r="F225" s="249" t="s">
        <v>405</v>
      </c>
      <c r="G225" s="246"/>
      <c r="H225" s="250">
        <v>5</v>
      </c>
      <c r="I225" s="251"/>
      <c r="J225" s="246"/>
      <c r="K225" s="246"/>
      <c r="L225" s="252"/>
      <c r="M225" s="253"/>
      <c r="N225" s="254"/>
      <c r="O225" s="254"/>
      <c r="P225" s="254"/>
      <c r="Q225" s="254"/>
      <c r="R225" s="254"/>
      <c r="S225" s="254"/>
      <c r="T225" s="255"/>
      <c r="AT225" s="256" t="s">
        <v>171</v>
      </c>
      <c r="AU225" s="256" t="s">
        <v>82</v>
      </c>
      <c r="AV225" s="12" t="s">
        <v>82</v>
      </c>
      <c r="AW225" s="12" t="s">
        <v>35</v>
      </c>
      <c r="AX225" s="12" t="s">
        <v>72</v>
      </c>
      <c r="AY225" s="256" t="s">
        <v>161</v>
      </c>
    </row>
    <row r="226" s="12" customFormat="1">
      <c r="B226" s="245"/>
      <c r="C226" s="246"/>
      <c r="D226" s="247" t="s">
        <v>171</v>
      </c>
      <c r="E226" s="248" t="s">
        <v>21</v>
      </c>
      <c r="F226" s="249" t="s">
        <v>406</v>
      </c>
      <c r="G226" s="246"/>
      <c r="H226" s="250">
        <v>7</v>
      </c>
      <c r="I226" s="251"/>
      <c r="J226" s="246"/>
      <c r="K226" s="246"/>
      <c r="L226" s="252"/>
      <c r="M226" s="253"/>
      <c r="N226" s="254"/>
      <c r="O226" s="254"/>
      <c r="P226" s="254"/>
      <c r="Q226" s="254"/>
      <c r="R226" s="254"/>
      <c r="S226" s="254"/>
      <c r="T226" s="255"/>
      <c r="AT226" s="256" t="s">
        <v>171</v>
      </c>
      <c r="AU226" s="256" t="s">
        <v>82</v>
      </c>
      <c r="AV226" s="12" t="s">
        <v>82</v>
      </c>
      <c r="AW226" s="12" t="s">
        <v>35</v>
      </c>
      <c r="AX226" s="12" t="s">
        <v>72</v>
      </c>
      <c r="AY226" s="256" t="s">
        <v>161</v>
      </c>
    </row>
    <row r="227" s="13" customFormat="1">
      <c r="B227" s="257"/>
      <c r="C227" s="258"/>
      <c r="D227" s="247" t="s">
        <v>171</v>
      </c>
      <c r="E227" s="259" t="s">
        <v>21</v>
      </c>
      <c r="F227" s="260" t="s">
        <v>183</v>
      </c>
      <c r="G227" s="258"/>
      <c r="H227" s="261">
        <v>12</v>
      </c>
      <c r="I227" s="262"/>
      <c r="J227" s="258"/>
      <c r="K227" s="258"/>
      <c r="L227" s="263"/>
      <c r="M227" s="264"/>
      <c r="N227" s="265"/>
      <c r="O227" s="265"/>
      <c r="P227" s="265"/>
      <c r="Q227" s="265"/>
      <c r="R227" s="265"/>
      <c r="S227" s="265"/>
      <c r="T227" s="266"/>
      <c r="AT227" s="267" t="s">
        <v>171</v>
      </c>
      <c r="AU227" s="267" t="s">
        <v>82</v>
      </c>
      <c r="AV227" s="13" t="s">
        <v>162</v>
      </c>
      <c r="AW227" s="13" t="s">
        <v>35</v>
      </c>
      <c r="AX227" s="13" t="s">
        <v>80</v>
      </c>
      <c r="AY227" s="267" t="s">
        <v>161</v>
      </c>
    </row>
    <row r="228" s="1" customFormat="1" ht="38.25" customHeight="1">
      <c r="B228" s="46"/>
      <c r="C228" s="233" t="s">
        <v>407</v>
      </c>
      <c r="D228" s="233" t="s">
        <v>164</v>
      </c>
      <c r="E228" s="234" t="s">
        <v>408</v>
      </c>
      <c r="F228" s="235" t="s">
        <v>409</v>
      </c>
      <c r="G228" s="236" t="s">
        <v>321</v>
      </c>
      <c r="H228" s="237">
        <v>5</v>
      </c>
      <c r="I228" s="238"/>
      <c r="J228" s="239">
        <f>ROUND(I228*H228,2)</f>
        <v>0</v>
      </c>
      <c r="K228" s="235" t="s">
        <v>168</v>
      </c>
      <c r="L228" s="72"/>
      <c r="M228" s="240" t="s">
        <v>21</v>
      </c>
      <c r="N228" s="241" t="s">
        <v>43</v>
      </c>
      <c r="O228" s="47"/>
      <c r="P228" s="242">
        <f>O228*H228</f>
        <v>0</v>
      </c>
      <c r="Q228" s="242">
        <v>0</v>
      </c>
      <c r="R228" s="242">
        <f>Q228*H228</f>
        <v>0</v>
      </c>
      <c r="S228" s="242">
        <v>0.001</v>
      </c>
      <c r="T228" s="243">
        <f>S228*H228</f>
        <v>0.0050000000000000001</v>
      </c>
      <c r="AR228" s="24" t="s">
        <v>169</v>
      </c>
      <c r="AT228" s="24" t="s">
        <v>164</v>
      </c>
      <c r="AU228" s="24" t="s">
        <v>82</v>
      </c>
      <c r="AY228" s="24" t="s">
        <v>161</v>
      </c>
      <c r="BE228" s="244">
        <f>IF(N228="základní",J228,0)</f>
        <v>0</v>
      </c>
      <c r="BF228" s="244">
        <f>IF(N228="snížená",J228,0)</f>
        <v>0</v>
      </c>
      <c r="BG228" s="244">
        <f>IF(N228="zákl. přenesená",J228,0)</f>
        <v>0</v>
      </c>
      <c r="BH228" s="244">
        <f>IF(N228="sníž. přenesená",J228,0)</f>
        <v>0</v>
      </c>
      <c r="BI228" s="244">
        <f>IF(N228="nulová",J228,0)</f>
        <v>0</v>
      </c>
      <c r="BJ228" s="24" t="s">
        <v>80</v>
      </c>
      <c r="BK228" s="244">
        <f>ROUND(I228*H228,2)</f>
        <v>0</v>
      </c>
      <c r="BL228" s="24" t="s">
        <v>169</v>
      </c>
      <c r="BM228" s="24" t="s">
        <v>410</v>
      </c>
    </row>
    <row r="229" s="12" customFormat="1">
      <c r="B229" s="245"/>
      <c r="C229" s="246"/>
      <c r="D229" s="247" t="s">
        <v>171</v>
      </c>
      <c r="E229" s="248" t="s">
        <v>21</v>
      </c>
      <c r="F229" s="249" t="s">
        <v>411</v>
      </c>
      <c r="G229" s="246"/>
      <c r="H229" s="250">
        <v>5</v>
      </c>
      <c r="I229" s="251"/>
      <c r="J229" s="246"/>
      <c r="K229" s="246"/>
      <c r="L229" s="252"/>
      <c r="M229" s="253"/>
      <c r="N229" s="254"/>
      <c r="O229" s="254"/>
      <c r="P229" s="254"/>
      <c r="Q229" s="254"/>
      <c r="R229" s="254"/>
      <c r="S229" s="254"/>
      <c r="T229" s="255"/>
      <c r="AT229" s="256" t="s">
        <v>171</v>
      </c>
      <c r="AU229" s="256" t="s">
        <v>82</v>
      </c>
      <c r="AV229" s="12" t="s">
        <v>82</v>
      </c>
      <c r="AW229" s="12" t="s">
        <v>35</v>
      </c>
      <c r="AX229" s="12" t="s">
        <v>80</v>
      </c>
      <c r="AY229" s="256" t="s">
        <v>161</v>
      </c>
    </row>
    <row r="230" s="1" customFormat="1" ht="25.5" customHeight="1">
      <c r="B230" s="46"/>
      <c r="C230" s="233" t="s">
        <v>412</v>
      </c>
      <c r="D230" s="233" t="s">
        <v>164</v>
      </c>
      <c r="E230" s="234" t="s">
        <v>413</v>
      </c>
      <c r="F230" s="235" t="s">
        <v>414</v>
      </c>
      <c r="G230" s="236" t="s">
        <v>175</v>
      </c>
      <c r="H230" s="237">
        <v>20</v>
      </c>
      <c r="I230" s="238"/>
      <c r="J230" s="239">
        <f>ROUND(I230*H230,2)</f>
        <v>0</v>
      </c>
      <c r="K230" s="235" t="s">
        <v>168</v>
      </c>
      <c r="L230" s="72"/>
      <c r="M230" s="240" t="s">
        <v>21</v>
      </c>
      <c r="N230" s="241" t="s">
        <v>43</v>
      </c>
      <c r="O230" s="47"/>
      <c r="P230" s="242">
        <f>O230*H230</f>
        <v>0</v>
      </c>
      <c r="Q230" s="242">
        <v>0</v>
      </c>
      <c r="R230" s="242">
        <f>Q230*H230</f>
        <v>0</v>
      </c>
      <c r="S230" s="242">
        <v>0.075999999999999998</v>
      </c>
      <c r="T230" s="243">
        <f>S230*H230</f>
        <v>1.52</v>
      </c>
      <c r="AR230" s="24" t="s">
        <v>169</v>
      </c>
      <c r="AT230" s="24" t="s">
        <v>164</v>
      </c>
      <c r="AU230" s="24" t="s">
        <v>82</v>
      </c>
      <c r="AY230" s="24" t="s">
        <v>161</v>
      </c>
      <c r="BE230" s="244">
        <f>IF(N230="základní",J230,0)</f>
        <v>0</v>
      </c>
      <c r="BF230" s="244">
        <f>IF(N230="snížená",J230,0)</f>
        <v>0</v>
      </c>
      <c r="BG230" s="244">
        <f>IF(N230="zákl. přenesená",J230,0)</f>
        <v>0</v>
      </c>
      <c r="BH230" s="244">
        <f>IF(N230="sníž. přenesená",J230,0)</f>
        <v>0</v>
      </c>
      <c r="BI230" s="244">
        <f>IF(N230="nulová",J230,0)</f>
        <v>0</v>
      </c>
      <c r="BJ230" s="24" t="s">
        <v>80</v>
      </c>
      <c r="BK230" s="244">
        <f>ROUND(I230*H230,2)</f>
        <v>0</v>
      </c>
      <c r="BL230" s="24" t="s">
        <v>169</v>
      </c>
      <c r="BM230" s="24" t="s">
        <v>415</v>
      </c>
    </row>
    <row r="231" s="12" customFormat="1">
      <c r="B231" s="245"/>
      <c r="C231" s="246"/>
      <c r="D231" s="247" t="s">
        <v>171</v>
      </c>
      <c r="E231" s="248" t="s">
        <v>21</v>
      </c>
      <c r="F231" s="249" t="s">
        <v>416</v>
      </c>
      <c r="G231" s="246"/>
      <c r="H231" s="250">
        <v>18.800000000000001</v>
      </c>
      <c r="I231" s="251"/>
      <c r="J231" s="246"/>
      <c r="K231" s="246"/>
      <c r="L231" s="252"/>
      <c r="M231" s="253"/>
      <c r="N231" s="254"/>
      <c r="O231" s="254"/>
      <c r="P231" s="254"/>
      <c r="Q231" s="254"/>
      <c r="R231" s="254"/>
      <c r="S231" s="254"/>
      <c r="T231" s="255"/>
      <c r="AT231" s="256" t="s">
        <v>171</v>
      </c>
      <c r="AU231" s="256" t="s">
        <v>82</v>
      </c>
      <c r="AV231" s="12" t="s">
        <v>82</v>
      </c>
      <c r="AW231" s="12" t="s">
        <v>35</v>
      </c>
      <c r="AX231" s="12" t="s">
        <v>72</v>
      </c>
      <c r="AY231" s="256" t="s">
        <v>161</v>
      </c>
    </row>
    <row r="232" s="12" customFormat="1">
      <c r="B232" s="245"/>
      <c r="C232" s="246"/>
      <c r="D232" s="247" t="s">
        <v>171</v>
      </c>
      <c r="E232" s="248" t="s">
        <v>21</v>
      </c>
      <c r="F232" s="249" t="s">
        <v>417</v>
      </c>
      <c r="G232" s="246"/>
      <c r="H232" s="250">
        <v>1.2</v>
      </c>
      <c r="I232" s="251"/>
      <c r="J232" s="246"/>
      <c r="K232" s="246"/>
      <c r="L232" s="252"/>
      <c r="M232" s="253"/>
      <c r="N232" s="254"/>
      <c r="O232" s="254"/>
      <c r="P232" s="254"/>
      <c r="Q232" s="254"/>
      <c r="R232" s="254"/>
      <c r="S232" s="254"/>
      <c r="T232" s="255"/>
      <c r="AT232" s="256" t="s">
        <v>171</v>
      </c>
      <c r="AU232" s="256" t="s">
        <v>82</v>
      </c>
      <c r="AV232" s="12" t="s">
        <v>82</v>
      </c>
      <c r="AW232" s="12" t="s">
        <v>35</v>
      </c>
      <c r="AX232" s="12" t="s">
        <v>72</v>
      </c>
      <c r="AY232" s="256" t="s">
        <v>161</v>
      </c>
    </row>
    <row r="233" s="13" customFormat="1">
      <c r="B233" s="257"/>
      <c r="C233" s="258"/>
      <c r="D233" s="247" t="s">
        <v>171</v>
      </c>
      <c r="E233" s="259" t="s">
        <v>21</v>
      </c>
      <c r="F233" s="260" t="s">
        <v>183</v>
      </c>
      <c r="G233" s="258"/>
      <c r="H233" s="261">
        <v>20</v>
      </c>
      <c r="I233" s="262"/>
      <c r="J233" s="258"/>
      <c r="K233" s="258"/>
      <c r="L233" s="263"/>
      <c r="M233" s="264"/>
      <c r="N233" s="265"/>
      <c r="O233" s="265"/>
      <c r="P233" s="265"/>
      <c r="Q233" s="265"/>
      <c r="R233" s="265"/>
      <c r="S233" s="265"/>
      <c r="T233" s="266"/>
      <c r="AT233" s="267" t="s">
        <v>171</v>
      </c>
      <c r="AU233" s="267" t="s">
        <v>82</v>
      </c>
      <c r="AV233" s="13" t="s">
        <v>162</v>
      </c>
      <c r="AW233" s="13" t="s">
        <v>35</v>
      </c>
      <c r="AX233" s="13" t="s">
        <v>80</v>
      </c>
      <c r="AY233" s="267" t="s">
        <v>161</v>
      </c>
    </row>
    <row r="234" s="1" customFormat="1" ht="38.25" customHeight="1">
      <c r="B234" s="46"/>
      <c r="C234" s="233" t="s">
        <v>418</v>
      </c>
      <c r="D234" s="233" t="s">
        <v>164</v>
      </c>
      <c r="E234" s="234" t="s">
        <v>408</v>
      </c>
      <c r="F234" s="235" t="s">
        <v>409</v>
      </c>
      <c r="G234" s="236" t="s">
        <v>321</v>
      </c>
      <c r="H234" s="237">
        <v>29</v>
      </c>
      <c r="I234" s="238"/>
      <c r="J234" s="239">
        <f>ROUND(I234*H234,2)</f>
        <v>0</v>
      </c>
      <c r="K234" s="235" t="s">
        <v>168</v>
      </c>
      <c r="L234" s="72"/>
      <c r="M234" s="240" t="s">
        <v>21</v>
      </c>
      <c r="N234" s="241" t="s">
        <v>43</v>
      </c>
      <c r="O234" s="47"/>
      <c r="P234" s="242">
        <f>O234*H234</f>
        <v>0</v>
      </c>
      <c r="Q234" s="242">
        <v>0</v>
      </c>
      <c r="R234" s="242">
        <f>Q234*H234</f>
        <v>0</v>
      </c>
      <c r="S234" s="242">
        <v>0.001</v>
      </c>
      <c r="T234" s="243">
        <f>S234*H234</f>
        <v>0.029000000000000001</v>
      </c>
      <c r="AR234" s="24" t="s">
        <v>169</v>
      </c>
      <c r="AT234" s="24" t="s">
        <v>164</v>
      </c>
      <c r="AU234" s="24" t="s">
        <v>82</v>
      </c>
      <c r="AY234" s="24" t="s">
        <v>161</v>
      </c>
      <c r="BE234" s="244">
        <f>IF(N234="základní",J234,0)</f>
        <v>0</v>
      </c>
      <c r="BF234" s="244">
        <f>IF(N234="snížená",J234,0)</f>
        <v>0</v>
      </c>
      <c r="BG234" s="244">
        <f>IF(N234="zákl. přenesená",J234,0)</f>
        <v>0</v>
      </c>
      <c r="BH234" s="244">
        <f>IF(N234="sníž. přenesená",J234,0)</f>
        <v>0</v>
      </c>
      <c r="BI234" s="244">
        <f>IF(N234="nulová",J234,0)</f>
        <v>0</v>
      </c>
      <c r="BJ234" s="24" t="s">
        <v>80</v>
      </c>
      <c r="BK234" s="244">
        <f>ROUND(I234*H234,2)</f>
        <v>0</v>
      </c>
      <c r="BL234" s="24" t="s">
        <v>169</v>
      </c>
      <c r="BM234" s="24" t="s">
        <v>419</v>
      </c>
    </row>
    <row r="235" s="12" customFormat="1">
      <c r="B235" s="245"/>
      <c r="C235" s="246"/>
      <c r="D235" s="247" t="s">
        <v>171</v>
      </c>
      <c r="E235" s="248" t="s">
        <v>21</v>
      </c>
      <c r="F235" s="249" t="s">
        <v>420</v>
      </c>
      <c r="G235" s="246"/>
      <c r="H235" s="250">
        <v>29</v>
      </c>
      <c r="I235" s="251"/>
      <c r="J235" s="246"/>
      <c r="K235" s="246"/>
      <c r="L235" s="252"/>
      <c r="M235" s="253"/>
      <c r="N235" s="254"/>
      <c r="O235" s="254"/>
      <c r="P235" s="254"/>
      <c r="Q235" s="254"/>
      <c r="R235" s="254"/>
      <c r="S235" s="254"/>
      <c r="T235" s="255"/>
      <c r="AT235" s="256" t="s">
        <v>171</v>
      </c>
      <c r="AU235" s="256" t="s">
        <v>82</v>
      </c>
      <c r="AV235" s="12" t="s">
        <v>82</v>
      </c>
      <c r="AW235" s="12" t="s">
        <v>35</v>
      </c>
      <c r="AX235" s="12" t="s">
        <v>80</v>
      </c>
      <c r="AY235" s="256" t="s">
        <v>161</v>
      </c>
    </row>
    <row r="236" s="1" customFormat="1" ht="38.25" customHeight="1">
      <c r="B236" s="46"/>
      <c r="C236" s="233" t="s">
        <v>421</v>
      </c>
      <c r="D236" s="233" t="s">
        <v>164</v>
      </c>
      <c r="E236" s="234" t="s">
        <v>422</v>
      </c>
      <c r="F236" s="235" t="s">
        <v>423</v>
      </c>
      <c r="G236" s="236" t="s">
        <v>321</v>
      </c>
      <c r="H236" s="237">
        <v>1</v>
      </c>
      <c r="I236" s="238"/>
      <c r="J236" s="239">
        <f>ROUND(I236*H236,2)</f>
        <v>0</v>
      </c>
      <c r="K236" s="235" t="s">
        <v>168</v>
      </c>
      <c r="L236" s="72"/>
      <c r="M236" s="240" t="s">
        <v>21</v>
      </c>
      <c r="N236" s="241" t="s">
        <v>43</v>
      </c>
      <c r="O236" s="47"/>
      <c r="P236" s="242">
        <f>O236*H236</f>
        <v>0</v>
      </c>
      <c r="Q236" s="242">
        <v>0</v>
      </c>
      <c r="R236" s="242">
        <f>Q236*H236</f>
        <v>0</v>
      </c>
      <c r="S236" s="242">
        <v>0.001</v>
      </c>
      <c r="T236" s="243">
        <f>S236*H236</f>
        <v>0.001</v>
      </c>
      <c r="AR236" s="24" t="s">
        <v>169</v>
      </c>
      <c r="AT236" s="24" t="s">
        <v>164</v>
      </c>
      <c r="AU236" s="24" t="s">
        <v>82</v>
      </c>
      <c r="AY236" s="24" t="s">
        <v>161</v>
      </c>
      <c r="BE236" s="244">
        <f>IF(N236="základní",J236,0)</f>
        <v>0</v>
      </c>
      <c r="BF236" s="244">
        <f>IF(N236="snížená",J236,0)</f>
        <v>0</v>
      </c>
      <c r="BG236" s="244">
        <f>IF(N236="zákl. přenesená",J236,0)</f>
        <v>0</v>
      </c>
      <c r="BH236" s="244">
        <f>IF(N236="sníž. přenesená",J236,0)</f>
        <v>0</v>
      </c>
      <c r="BI236" s="244">
        <f>IF(N236="nulová",J236,0)</f>
        <v>0</v>
      </c>
      <c r="BJ236" s="24" t="s">
        <v>80</v>
      </c>
      <c r="BK236" s="244">
        <f>ROUND(I236*H236,2)</f>
        <v>0</v>
      </c>
      <c r="BL236" s="24" t="s">
        <v>169</v>
      </c>
      <c r="BM236" s="24" t="s">
        <v>424</v>
      </c>
    </row>
    <row r="237" s="1" customFormat="1" ht="38.25" customHeight="1">
      <c r="B237" s="46"/>
      <c r="C237" s="233" t="s">
        <v>425</v>
      </c>
      <c r="D237" s="233" t="s">
        <v>164</v>
      </c>
      <c r="E237" s="234" t="s">
        <v>426</v>
      </c>
      <c r="F237" s="235" t="s">
        <v>427</v>
      </c>
      <c r="G237" s="236" t="s">
        <v>321</v>
      </c>
      <c r="H237" s="237">
        <v>1</v>
      </c>
      <c r="I237" s="238"/>
      <c r="J237" s="239">
        <f>ROUND(I237*H237,2)</f>
        <v>0</v>
      </c>
      <c r="K237" s="235" t="s">
        <v>168</v>
      </c>
      <c r="L237" s="72"/>
      <c r="M237" s="240" t="s">
        <v>21</v>
      </c>
      <c r="N237" s="241" t="s">
        <v>43</v>
      </c>
      <c r="O237" s="47"/>
      <c r="P237" s="242">
        <f>O237*H237</f>
        <v>0</v>
      </c>
      <c r="Q237" s="242">
        <v>0</v>
      </c>
      <c r="R237" s="242">
        <f>Q237*H237</f>
        <v>0</v>
      </c>
      <c r="S237" s="242">
        <v>0.002</v>
      </c>
      <c r="T237" s="243">
        <f>S237*H237</f>
        <v>0.002</v>
      </c>
      <c r="AR237" s="24" t="s">
        <v>169</v>
      </c>
      <c r="AT237" s="24" t="s">
        <v>164</v>
      </c>
      <c r="AU237" s="24" t="s">
        <v>82</v>
      </c>
      <c r="AY237" s="24" t="s">
        <v>161</v>
      </c>
      <c r="BE237" s="244">
        <f>IF(N237="základní",J237,0)</f>
        <v>0</v>
      </c>
      <c r="BF237" s="244">
        <f>IF(N237="snížená",J237,0)</f>
        <v>0</v>
      </c>
      <c r="BG237" s="244">
        <f>IF(N237="zákl. přenesená",J237,0)</f>
        <v>0</v>
      </c>
      <c r="BH237" s="244">
        <f>IF(N237="sníž. přenesená",J237,0)</f>
        <v>0</v>
      </c>
      <c r="BI237" s="244">
        <f>IF(N237="nulová",J237,0)</f>
        <v>0</v>
      </c>
      <c r="BJ237" s="24" t="s">
        <v>80</v>
      </c>
      <c r="BK237" s="244">
        <f>ROUND(I237*H237,2)</f>
        <v>0</v>
      </c>
      <c r="BL237" s="24" t="s">
        <v>169</v>
      </c>
      <c r="BM237" s="24" t="s">
        <v>428</v>
      </c>
    </row>
    <row r="238" s="1" customFormat="1" ht="38.25" customHeight="1">
      <c r="B238" s="46"/>
      <c r="C238" s="233" t="s">
        <v>429</v>
      </c>
      <c r="D238" s="233" t="s">
        <v>164</v>
      </c>
      <c r="E238" s="234" t="s">
        <v>430</v>
      </c>
      <c r="F238" s="235" t="s">
        <v>431</v>
      </c>
      <c r="G238" s="236" t="s">
        <v>321</v>
      </c>
      <c r="H238" s="237">
        <v>1</v>
      </c>
      <c r="I238" s="238"/>
      <c r="J238" s="239">
        <f>ROUND(I238*H238,2)</f>
        <v>0</v>
      </c>
      <c r="K238" s="235" t="s">
        <v>168</v>
      </c>
      <c r="L238" s="72"/>
      <c r="M238" s="240" t="s">
        <v>21</v>
      </c>
      <c r="N238" s="241" t="s">
        <v>43</v>
      </c>
      <c r="O238" s="47"/>
      <c r="P238" s="242">
        <f>O238*H238</f>
        <v>0</v>
      </c>
      <c r="Q238" s="242">
        <v>0</v>
      </c>
      <c r="R238" s="242">
        <f>Q238*H238</f>
        <v>0</v>
      </c>
      <c r="S238" s="242">
        <v>0.0040000000000000001</v>
      </c>
      <c r="T238" s="243">
        <f>S238*H238</f>
        <v>0.0040000000000000001</v>
      </c>
      <c r="AR238" s="24" t="s">
        <v>169</v>
      </c>
      <c r="AT238" s="24" t="s">
        <v>164</v>
      </c>
      <c r="AU238" s="24" t="s">
        <v>82</v>
      </c>
      <c r="AY238" s="24" t="s">
        <v>161</v>
      </c>
      <c r="BE238" s="244">
        <f>IF(N238="základní",J238,0)</f>
        <v>0</v>
      </c>
      <c r="BF238" s="244">
        <f>IF(N238="snížená",J238,0)</f>
        <v>0</v>
      </c>
      <c r="BG238" s="244">
        <f>IF(N238="zákl. přenesená",J238,0)</f>
        <v>0</v>
      </c>
      <c r="BH238" s="244">
        <f>IF(N238="sníž. přenesená",J238,0)</f>
        <v>0</v>
      </c>
      <c r="BI238" s="244">
        <f>IF(N238="nulová",J238,0)</f>
        <v>0</v>
      </c>
      <c r="BJ238" s="24" t="s">
        <v>80</v>
      </c>
      <c r="BK238" s="244">
        <f>ROUND(I238*H238,2)</f>
        <v>0</v>
      </c>
      <c r="BL238" s="24" t="s">
        <v>169</v>
      </c>
      <c r="BM238" s="24" t="s">
        <v>432</v>
      </c>
    </row>
    <row r="239" s="1" customFormat="1" ht="38.25" customHeight="1">
      <c r="B239" s="46"/>
      <c r="C239" s="233" t="s">
        <v>433</v>
      </c>
      <c r="D239" s="233" t="s">
        <v>164</v>
      </c>
      <c r="E239" s="234" t="s">
        <v>434</v>
      </c>
      <c r="F239" s="235" t="s">
        <v>435</v>
      </c>
      <c r="G239" s="236" t="s">
        <v>321</v>
      </c>
      <c r="H239" s="237">
        <v>13</v>
      </c>
      <c r="I239" s="238"/>
      <c r="J239" s="239">
        <f>ROUND(I239*H239,2)</f>
        <v>0</v>
      </c>
      <c r="K239" s="235" t="s">
        <v>168</v>
      </c>
      <c r="L239" s="72"/>
      <c r="M239" s="240" t="s">
        <v>21</v>
      </c>
      <c r="N239" s="241" t="s">
        <v>43</v>
      </c>
      <c r="O239" s="47"/>
      <c r="P239" s="242">
        <f>O239*H239</f>
        <v>0</v>
      </c>
      <c r="Q239" s="242">
        <v>0</v>
      </c>
      <c r="R239" s="242">
        <f>Q239*H239</f>
        <v>0</v>
      </c>
      <c r="S239" s="242">
        <v>0.012</v>
      </c>
      <c r="T239" s="243">
        <f>S239*H239</f>
        <v>0.156</v>
      </c>
      <c r="AR239" s="24" t="s">
        <v>169</v>
      </c>
      <c r="AT239" s="24" t="s">
        <v>164</v>
      </c>
      <c r="AU239" s="24" t="s">
        <v>82</v>
      </c>
      <c r="AY239" s="24" t="s">
        <v>161</v>
      </c>
      <c r="BE239" s="244">
        <f>IF(N239="základní",J239,0)</f>
        <v>0</v>
      </c>
      <c r="BF239" s="244">
        <f>IF(N239="snížená",J239,0)</f>
        <v>0</v>
      </c>
      <c r="BG239" s="244">
        <f>IF(N239="zákl. přenesená",J239,0)</f>
        <v>0</v>
      </c>
      <c r="BH239" s="244">
        <f>IF(N239="sníž. přenesená",J239,0)</f>
        <v>0</v>
      </c>
      <c r="BI239" s="244">
        <f>IF(N239="nulová",J239,0)</f>
        <v>0</v>
      </c>
      <c r="BJ239" s="24" t="s">
        <v>80</v>
      </c>
      <c r="BK239" s="244">
        <f>ROUND(I239*H239,2)</f>
        <v>0</v>
      </c>
      <c r="BL239" s="24" t="s">
        <v>169</v>
      </c>
      <c r="BM239" s="24" t="s">
        <v>436</v>
      </c>
    </row>
    <row r="240" s="12" customFormat="1">
      <c r="B240" s="245"/>
      <c r="C240" s="246"/>
      <c r="D240" s="247" t="s">
        <v>171</v>
      </c>
      <c r="E240" s="248" t="s">
        <v>21</v>
      </c>
      <c r="F240" s="249" t="s">
        <v>437</v>
      </c>
      <c r="G240" s="246"/>
      <c r="H240" s="250">
        <v>13</v>
      </c>
      <c r="I240" s="251"/>
      <c r="J240" s="246"/>
      <c r="K240" s="246"/>
      <c r="L240" s="252"/>
      <c r="M240" s="253"/>
      <c r="N240" s="254"/>
      <c r="O240" s="254"/>
      <c r="P240" s="254"/>
      <c r="Q240" s="254"/>
      <c r="R240" s="254"/>
      <c r="S240" s="254"/>
      <c r="T240" s="255"/>
      <c r="AT240" s="256" t="s">
        <v>171</v>
      </c>
      <c r="AU240" s="256" t="s">
        <v>82</v>
      </c>
      <c r="AV240" s="12" t="s">
        <v>82</v>
      </c>
      <c r="AW240" s="12" t="s">
        <v>35</v>
      </c>
      <c r="AX240" s="12" t="s">
        <v>80</v>
      </c>
      <c r="AY240" s="256" t="s">
        <v>161</v>
      </c>
    </row>
    <row r="241" s="1" customFormat="1" ht="25.5" customHeight="1">
      <c r="B241" s="46"/>
      <c r="C241" s="233" t="s">
        <v>438</v>
      </c>
      <c r="D241" s="233" t="s">
        <v>164</v>
      </c>
      <c r="E241" s="234" t="s">
        <v>439</v>
      </c>
      <c r="F241" s="235" t="s">
        <v>440</v>
      </c>
      <c r="G241" s="236" t="s">
        <v>321</v>
      </c>
      <c r="H241" s="237">
        <v>4</v>
      </c>
      <c r="I241" s="238"/>
      <c r="J241" s="239">
        <f>ROUND(I241*H241,2)</f>
        <v>0</v>
      </c>
      <c r="K241" s="235" t="s">
        <v>168</v>
      </c>
      <c r="L241" s="72"/>
      <c r="M241" s="240" t="s">
        <v>21</v>
      </c>
      <c r="N241" s="241" t="s">
        <v>43</v>
      </c>
      <c r="O241" s="47"/>
      <c r="P241" s="242">
        <f>O241*H241</f>
        <v>0</v>
      </c>
      <c r="Q241" s="242">
        <v>0</v>
      </c>
      <c r="R241" s="242">
        <f>Q241*H241</f>
        <v>0</v>
      </c>
      <c r="S241" s="242">
        <v>0.002</v>
      </c>
      <c r="T241" s="243">
        <f>S241*H241</f>
        <v>0.0080000000000000002</v>
      </c>
      <c r="AR241" s="24" t="s">
        <v>169</v>
      </c>
      <c r="AT241" s="24" t="s">
        <v>164</v>
      </c>
      <c r="AU241" s="24" t="s">
        <v>82</v>
      </c>
      <c r="AY241" s="24" t="s">
        <v>161</v>
      </c>
      <c r="BE241" s="244">
        <f>IF(N241="základní",J241,0)</f>
        <v>0</v>
      </c>
      <c r="BF241" s="244">
        <f>IF(N241="snížená",J241,0)</f>
        <v>0</v>
      </c>
      <c r="BG241" s="244">
        <f>IF(N241="zákl. přenesená",J241,0)</f>
        <v>0</v>
      </c>
      <c r="BH241" s="244">
        <f>IF(N241="sníž. přenesená",J241,0)</f>
        <v>0</v>
      </c>
      <c r="BI241" s="244">
        <f>IF(N241="nulová",J241,0)</f>
        <v>0</v>
      </c>
      <c r="BJ241" s="24" t="s">
        <v>80</v>
      </c>
      <c r="BK241" s="244">
        <f>ROUND(I241*H241,2)</f>
        <v>0</v>
      </c>
      <c r="BL241" s="24" t="s">
        <v>169</v>
      </c>
      <c r="BM241" s="24" t="s">
        <v>441</v>
      </c>
    </row>
    <row r="242" s="12" customFormat="1">
      <c r="B242" s="245"/>
      <c r="C242" s="246"/>
      <c r="D242" s="247" t="s">
        <v>171</v>
      </c>
      <c r="E242" s="248" t="s">
        <v>21</v>
      </c>
      <c r="F242" s="249" t="s">
        <v>442</v>
      </c>
      <c r="G242" s="246"/>
      <c r="H242" s="250">
        <v>4</v>
      </c>
      <c r="I242" s="251"/>
      <c r="J242" s="246"/>
      <c r="K242" s="246"/>
      <c r="L242" s="252"/>
      <c r="M242" s="253"/>
      <c r="N242" s="254"/>
      <c r="O242" s="254"/>
      <c r="P242" s="254"/>
      <c r="Q242" s="254"/>
      <c r="R242" s="254"/>
      <c r="S242" s="254"/>
      <c r="T242" s="255"/>
      <c r="AT242" s="256" t="s">
        <v>171</v>
      </c>
      <c r="AU242" s="256" t="s">
        <v>82</v>
      </c>
      <c r="AV242" s="12" t="s">
        <v>82</v>
      </c>
      <c r="AW242" s="12" t="s">
        <v>35</v>
      </c>
      <c r="AX242" s="12" t="s">
        <v>80</v>
      </c>
      <c r="AY242" s="256" t="s">
        <v>161</v>
      </c>
    </row>
    <row r="243" s="1" customFormat="1" ht="25.5" customHeight="1">
      <c r="B243" s="46"/>
      <c r="C243" s="233" t="s">
        <v>443</v>
      </c>
      <c r="D243" s="233" t="s">
        <v>164</v>
      </c>
      <c r="E243" s="234" t="s">
        <v>444</v>
      </c>
      <c r="F243" s="235" t="s">
        <v>445</v>
      </c>
      <c r="G243" s="236" t="s">
        <v>321</v>
      </c>
      <c r="H243" s="237">
        <v>2</v>
      </c>
      <c r="I243" s="238"/>
      <c r="J243" s="239">
        <f>ROUND(I243*H243,2)</f>
        <v>0</v>
      </c>
      <c r="K243" s="235" t="s">
        <v>168</v>
      </c>
      <c r="L243" s="72"/>
      <c r="M243" s="240" t="s">
        <v>21</v>
      </c>
      <c r="N243" s="241" t="s">
        <v>43</v>
      </c>
      <c r="O243" s="47"/>
      <c r="P243" s="242">
        <f>O243*H243</f>
        <v>0</v>
      </c>
      <c r="Q243" s="242">
        <v>0</v>
      </c>
      <c r="R243" s="242">
        <f>Q243*H243</f>
        <v>0</v>
      </c>
      <c r="S243" s="242">
        <v>0.01</v>
      </c>
      <c r="T243" s="243">
        <f>S243*H243</f>
        <v>0.02</v>
      </c>
      <c r="AR243" s="24" t="s">
        <v>169</v>
      </c>
      <c r="AT243" s="24" t="s">
        <v>164</v>
      </c>
      <c r="AU243" s="24" t="s">
        <v>82</v>
      </c>
      <c r="AY243" s="24" t="s">
        <v>161</v>
      </c>
      <c r="BE243" s="244">
        <f>IF(N243="základní",J243,0)</f>
        <v>0</v>
      </c>
      <c r="BF243" s="244">
        <f>IF(N243="snížená",J243,0)</f>
        <v>0</v>
      </c>
      <c r="BG243" s="244">
        <f>IF(N243="zákl. přenesená",J243,0)</f>
        <v>0</v>
      </c>
      <c r="BH243" s="244">
        <f>IF(N243="sníž. přenesená",J243,0)</f>
        <v>0</v>
      </c>
      <c r="BI243" s="244">
        <f>IF(N243="nulová",J243,0)</f>
        <v>0</v>
      </c>
      <c r="BJ243" s="24" t="s">
        <v>80</v>
      </c>
      <c r="BK243" s="244">
        <f>ROUND(I243*H243,2)</f>
        <v>0</v>
      </c>
      <c r="BL243" s="24" t="s">
        <v>169</v>
      </c>
      <c r="BM243" s="24" t="s">
        <v>446</v>
      </c>
    </row>
    <row r="244" s="12" customFormat="1">
      <c r="B244" s="245"/>
      <c r="C244" s="246"/>
      <c r="D244" s="247" t="s">
        <v>171</v>
      </c>
      <c r="E244" s="248" t="s">
        <v>21</v>
      </c>
      <c r="F244" s="249" t="s">
        <v>447</v>
      </c>
      <c r="G244" s="246"/>
      <c r="H244" s="250">
        <v>2</v>
      </c>
      <c r="I244" s="251"/>
      <c r="J244" s="246"/>
      <c r="K244" s="246"/>
      <c r="L244" s="252"/>
      <c r="M244" s="253"/>
      <c r="N244" s="254"/>
      <c r="O244" s="254"/>
      <c r="P244" s="254"/>
      <c r="Q244" s="254"/>
      <c r="R244" s="254"/>
      <c r="S244" s="254"/>
      <c r="T244" s="255"/>
      <c r="AT244" s="256" t="s">
        <v>171</v>
      </c>
      <c r="AU244" s="256" t="s">
        <v>82</v>
      </c>
      <c r="AV244" s="12" t="s">
        <v>82</v>
      </c>
      <c r="AW244" s="12" t="s">
        <v>35</v>
      </c>
      <c r="AX244" s="12" t="s">
        <v>80</v>
      </c>
      <c r="AY244" s="256" t="s">
        <v>161</v>
      </c>
    </row>
    <row r="245" s="1" customFormat="1" ht="25.5" customHeight="1">
      <c r="B245" s="46"/>
      <c r="C245" s="233" t="s">
        <v>448</v>
      </c>
      <c r="D245" s="233" t="s">
        <v>164</v>
      </c>
      <c r="E245" s="234" t="s">
        <v>449</v>
      </c>
      <c r="F245" s="235" t="s">
        <v>450</v>
      </c>
      <c r="G245" s="236" t="s">
        <v>167</v>
      </c>
      <c r="H245" s="237">
        <v>0.087999999999999995</v>
      </c>
      <c r="I245" s="238"/>
      <c r="J245" s="239">
        <f>ROUND(I245*H245,2)</f>
        <v>0</v>
      </c>
      <c r="K245" s="235" t="s">
        <v>168</v>
      </c>
      <c r="L245" s="72"/>
      <c r="M245" s="240" t="s">
        <v>21</v>
      </c>
      <c r="N245" s="241" t="s">
        <v>43</v>
      </c>
      <c r="O245" s="47"/>
      <c r="P245" s="242">
        <f>O245*H245</f>
        <v>0</v>
      </c>
      <c r="Q245" s="242">
        <v>0</v>
      </c>
      <c r="R245" s="242">
        <f>Q245*H245</f>
        <v>0</v>
      </c>
      <c r="S245" s="242">
        <v>1.8</v>
      </c>
      <c r="T245" s="243">
        <f>S245*H245</f>
        <v>0.15839999999999999</v>
      </c>
      <c r="AR245" s="24" t="s">
        <v>169</v>
      </c>
      <c r="AT245" s="24" t="s">
        <v>164</v>
      </c>
      <c r="AU245" s="24" t="s">
        <v>82</v>
      </c>
      <c r="AY245" s="24" t="s">
        <v>161</v>
      </c>
      <c r="BE245" s="244">
        <f>IF(N245="základní",J245,0)</f>
        <v>0</v>
      </c>
      <c r="BF245" s="244">
        <f>IF(N245="snížená",J245,0)</f>
        <v>0</v>
      </c>
      <c r="BG245" s="244">
        <f>IF(N245="zákl. přenesená",J245,0)</f>
        <v>0</v>
      </c>
      <c r="BH245" s="244">
        <f>IF(N245="sníž. přenesená",J245,0)</f>
        <v>0</v>
      </c>
      <c r="BI245" s="244">
        <f>IF(N245="nulová",J245,0)</f>
        <v>0</v>
      </c>
      <c r="BJ245" s="24" t="s">
        <v>80</v>
      </c>
      <c r="BK245" s="244">
        <f>ROUND(I245*H245,2)</f>
        <v>0</v>
      </c>
      <c r="BL245" s="24" t="s">
        <v>169</v>
      </c>
      <c r="BM245" s="24" t="s">
        <v>451</v>
      </c>
    </row>
    <row r="246" s="12" customFormat="1">
      <c r="B246" s="245"/>
      <c r="C246" s="246"/>
      <c r="D246" s="247" t="s">
        <v>171</v>
      </c>
      <c r="E246" s="248" t="s">
        <v>21</v>
      </c>
      <c r="F246" s="249" t="s">
        <v>452</v>
      </c>
      <c r="G246" s="246"/>
      <c r="H246" s="250">
        <v>0.087999999999999995</v>
      </c>
      <c r="I246" s="251"/>
      <c r="J246" s="246"/>
      <c r="K246" s="246"/>
      <c r="L246" s="252"/>
      <c r="M246" s="253"/>
      <c r="N246" s="254"/>
      <c r="O246" s="254"/>
      <c r="P246" s="254"/>
      <c r="Q246" s="254"/>
      <c r="R246" s="254"/>
      <c r="S246" s="254"/>
      <c r="T246" s="255"/>
      <c r="AT246" s="256" t="s">
        <v>171</v>
      </c>
      <c r="AU246" s="256" t="s">
        <v>82</v>
      </c>
      <c r="AV246" s="12" t="s">
        <v>82</v>
      </c>
      <c r="AW246" s="12" t="s">
        <v>35</v>
      </c>
      <c r="AX246" s="12" t="s">
        <v>80</v>
      </c>
      <c r="AY246" s="256" t="s">
        <v>161</v>
      </c>
    </row>
    <row r="247" s="1" customFormat="1" ht="25.5" customHeight="1">
      <c r="B247" s="46"/>
      <c r="C247" s="233" t="s">
        <v>453</v>
      </c>
      <c r="D247" s="233" t="s">
        <v>164</v>
      </c>
      <c r="E247" s="234" t="s">
        <v>454</v>
      </c>
      <c r="F247" s="235" t="s">
        <v>455</v>
      </c>
      <c r="G247" s="236" t="s">
        <v>321</v>
      </c>
      <c r="H247" s="237">
        <v>50</v>
      </c>
      <c r="I247" s="238"/>
      <c r="J247" s="239">
        <f>ROUND(I247*H247,2)</f>
        <v>0</v>
      </c>
      <c r="K247" s="235" t="s">
        <v>168</v>
      </c>
      <c r="L247" s="72"/>
      <c r="M247" s="240" t="s">
        <v>21</v>
      </c>
      <c r="N247" s="241" t="s">
        <v>43</v>
      </c>
      <c r="O247" s="47"/>
      <c r="P247" s="242">
        <f>O247*H247</f>
        <v>0</v>
      </c>
      <c r="Q247" s="242">
        <v>0</v>
      </c>
      <c r="R247" s="242">
        <f>Q247*H247</f>
        <v>0</v>
      </c>
      <c r="S247" s="242">
        <v>0.001</v>
      </c>
      <c r="T247" s="243">
        <f>S247*H247</f>
        <v>0.050000000000000003</v>
      </c>
      <c r="AR247" s="24" t="s">
        <v>169</v>
      </c>
      <c r="AT247" s="24" t="s">
        <v>164</v>
      </c>
      <c r="AU247" s="24" t="s">
        <v>82</v>
      </c>
      <c r="AY247" s="24" t="s">
        <v>161</v>
      </c>
      <c r="BE247" s="244">
        <f>IF(N247="základní",J247,0)</f>
        <v>0</v>
      </c>
      <c r="BF247" s="244">
        <f>IF(N247="snížená",J247,0)</f>
        <v>0</v>
      </c>
      <c r="BG247" s="244">
        <f>IF(N247="zákl. přenesená",J247,0)</f>
        <v>0</v>
      </c>
      <c r="BH247" s="244">
        <f>IF(N247="sníž. přenesená",J247,0)</f>
        <v>0</v>
      </c>
      <c r="BI247" s="244">
        <f>IF(N247="nulová",J247,0)</f>
        <v>0</v>
      </c>
      <c r="BJ247" s="24" t="s">
        <v>80</v>
      </c>
      <c r="BK247" s="244">
        <f>ROUND(I247*H247,2)</f>
        <v>0</v>
      </c>
      <c r="BL247" s="24" t="s">
        <v>169</v>
      </c>
      <c r="BM247" s="24" t="s">
        <v>456</v>
      </c>
    </row>
    <row r="248" s="12" customFormat="1">
      <c r="B248" s="245"/>
      <c r="C248" s="246"/>
      <c r="D248" s="247" t="s">
        <v>171</v>
      </c>
      <c r="E248" s="248" t="s">
        <v>21</v>
      </c>
      <c r="F248" s="249" t="s">
        <v>457</v>
      </c>
      <c r="G248" s="246"/>
      <c r="H248" s="250">
        <v>50</v>
      </c>
      <c r="I248" s="251"/>
      <c r="J248" s="246"/>
      <c r="K248" s="246"/>
      <c r="L248" s="252"/>
      <c r="M248" s="253"/>
      <c r="N248" s="254"/>
      <c r="O248" s="254"/>
      <c r="P248" s="254"/>
      <c r="Q248" s="254"/>
      <c r="R248" s="254"/>
      <c r="S248" s="254"/>
      <c r="T248" s="255"/>
      <c r="AT248" s="256" t="s">
        <v>171</v>
      </c>
      <c r="AU248" s="256" t="s">
        <v>82</v>
      </c>
      <c r="AV248" s="12" t="s">
        <v>82</v>
      </c>
      <c r="AW248" s="12" t="s">
        <v>35</v>
      </c>
      <c r="AX248" s="12" t="s">
        <v>80</v>
      </c>
      <c r="AY248" s="256" t="s">
        <v>161</v>
      </c>
    </row>
    <row r="249" s="1" customFormat="1" ht="25.5" customHeight="1">
      <c r="B249" s="46"/>
      <c r="C249" s="233" t="s">
        <v>458</v>
      </c>
      <c r="D249" s="233" t="s">
        <v>164</v>
      </c>
      <c r="E249" s="234" t="s">
        <v>459</v>
      </c>
      <c r="F249" s="235" t="s">
        <v>460</v>
      </c>
      <c r="G249" s="236" t="s">
        <v>282</v>
      </c>
      <c r="H249" s="237">
        <v>5</v>
      </c>
      <c r="I249" s="238"/>
      <c r="J249" s="239">
        <f>ROUND(I249*H249,2)</f>
        <v>0</v>
      </c>
      <c r="K249" s="235" t="s">
        <v>168</v>
      </c>
      <c r="L249" s="72"/>
      <c r="M249" s="240" t="s">
        <v>21</v>
      </c>
      <c r="N249" s="241" t="s">
        <v>43</v>
      </c>
      <c r="O249" s="47"/>
      <c r="P249" s="242">
        <f>O249*H249</f>
        <v>0</v>
      </c>
      <c r="Q249" s="242">
        <v>0</v>
      </c>
      <c r="R249" s="242">
        <f>Q249*H249</f>
        <v>0</v>
      </c>
      <c r="S249" s="242">
        <v>0.0070000000000000001</v>
      </c>
      <c r="T249" s="243">
        <f>S249*H249</f>
        <v>0.035000000000000003</v>
      </c>
      <c r="AR249" s="24" t="s">
        <v>169</v>
      </c>
      <c r="AT249" s="24" t="s">
        <v>164</v>
      </c>
      <c r="AU249" s="24" t="s">
        <v>82</v>
      </c>
      <c r="AY249" s="24" t="s">
        <v>161</v>
      </c>
      <c r="BE249" s="244">
        <f>IF(N249="základní",J249,0)</f>
        <v>0</v>
      </c>
      <c r="BF249" s="244">
        <f>IF(N249="snížená",J249,0)</f>
        <v>0</v>
      </c>
      <c r="BG249" s="244">
        <f>IF(N249="zákl. přenesená",J249,0)</f>
        <v>0</v>
      </c>
      <c r="BH249" s="244">
        <f>IF(N249="sníž. přenesená",J249,0)</f>
        <v>0</v>
      </c>
      <c r="BI249" s="244">
        <f>IF(N249="nulová",J249,0)</f>
        <v>0</v>
      </c>
      <c r="BJ249" s="24" t="s">
        <v>80</v>
      </c>
      <c r="BK249" s="244">
        <f>ROUND(I249*H249,2)</f>
        <v>0</v>
      </c>
      <c r="BL249" s="24" t="s">
        <v>169</v>
      </c>
      <c r="BM249" s="24" t="s">
        <v>461</v>
      </c>
    </row>
    <row r="250" s="12" customFormat="1">
      <c r="B250" s="245"/>
      <c r="C250" s="246"/>
      <c r="D250" s="247" t="s">
        <v>171</v>
      </c>
      <c r="E250" s="248" t="s">
        <v>21</v>
      </c>
      <c r="F250" s="249" t="s">
        <v>462</v>
      </c>
      <c r="G250" s="246"/>
      <c r="H250" s="250">
        <v>5</v>
      </c>
      <c r="I250" s="251"/>
      <c r="J250" s="246"/>
      <c r="K250" s="246"/>
      <c r="L250" s="252"/>
      <c r="M250" s="253"/>
      <c r="N250" s="254"/>
      <c r="O250" s="254"/>
      <c r="P250" s="254"/>
      <c r="Q250" s="254"/>
      <c r="R250" s="254"/>
      <c r="S250" s="254"/>
      <c r="T250" s="255"/>
      <c r="AT250" s="256" t="s">
        <v>171</v>
      </c>
      <c r="AU250" s="256" t="s">
        <v>82</v>
      </c>
      <c r="AV250" s="12" t="s">
        <v>82</v>
      </c>
      <c r="AW250" s="12" t="s">
        <v>35</v>
      </c>
      <c r="AX250" s="12" t="s">
        <v>80</v>
      </c>
      <c r="AY250" s="256" t="s">
        <v>161</v>
      </c>
    </row>
    <row r="251" s="1" customFormat="1" ht="25.5" customHeight="1">
      <c r="B251" s="46"/>
      <c r="C251" s="233" t="s">
        <v>463</v>
      </c>
      <c r="D251" s="233" t="s">
        <v>164</v>
      </c>
      <c r="E251" s="234" t="s">
        <v>464</v>
      </c>
      <c r="F251" s="235" t="s">
        <v>465</v>
      </c>
      <c r="G251" s="236" t="s">
        <v>282</v>
      </c>
      <c r="H251" s="237">
        <v>2.1000000000000001</v>
      </c>
      <c r="I251" s="238"/>
      <c r="J251" s="239">
        <f>ROUND(I251*H251,2)</f>
        <v>0</v>
      </c>
      <c r="K251" s="235" t="s">
        <v>168</v>
      </c>
      <c r="L251" s="72"/>
      <c r="M251" s="240" t="s">
        <v>21</v>
      </c>
      <c r="N251" s="241" t="s">
        <v>43</v>
      </c>
      <c r="O251" s="47"/>
      <c r="P251" s="242">
        <f>O251*H251</f>
        <v>0</v>
      </c>
      <c r="Q251" s="242">
        <v>0</v>
      </c>
      <c r="R251" s="242">
        <f>Q251*H251</f>
        <v>0</v>
      </c>
      <c r="S251" s="242">
        <v>0.019</v>
      </c>
      <c r="T251" s="243">
        <f>S251*H251</f>
        <v>0.039899999999999998</v>
      </c>
      <c r="AR251" s="24" t="s">
        <v>169</v>
      </c>
      <c r="AT251" s="24" t="s">
        <v>164</v>
      </c>
      <c r="AU251" s="24" t="s">
        <v>82</v>
      </c>
      <c r="AY251" s="24" t="s">
        <v>161</v>
      </c>
      <c r="BE251" s="244">
        <f>IF(N251="základní",J251,0)</f>
        <v>0</v>
      </c>
      <c r="BF251" s="244">
        <f>IF(N251="snížená",J251,0)</f>
        <v>0</v>
      </c>
      <c r="BG251" s="244">
        <f>IF(N251="zákl. přenesená",J251,0)</f>
        <v>0</v>
      </c>
      <c r="BH251" s="244">
        <f>IF(N251="sníž. přenesená",J251,0)</f>
        <v>0</v>
      </c>
      <c r="BI251" s="244">
        <f>IF(N251="nulová",J251,0)</f>
        <v>0</v>
      </c>
      <c r="BJ251" s="24" t="s">
        <v>80</v>
      </c>
      <c r="BK251" s="244">
        <f>ROUND(I251*H251,2)</f>
        <v>0</v>
      </c>
      <c r="BL251" s="24" t="s">
        <v>169</v>
      </c>
      <c r="BM251" s="24" t="s">
        <v>466</v>
      </c>
    </row>
    <row r="252" s="12" customFormat="1">
      <c r="B252" s="245"/>
      <c r="C252" s="246"/>
      <c r="D252" s="247" t="s">
        <v>171</v>
      </c>
      <c r="E252" s="248" t="s">
        <v>21</v>
      </c>
      <c r="F252" s="249" t="s">
        <v>467</v>
      </c>
      <c r="G252" s="246"/>
      <c r="H252" s="250">
        <v>2.1000000000000001</v>
      </c>
      <c r="I252" s="251"/>
      <c r="J252" s="246"/>
      <c r="K252" s="246"/>
      <c r="L252" s="252"/>
      <c r="M252" s="253"/>
      <c r="N252" s="254"/>
      <c r="O252" s="254"/>
      <c r="P252" s="254"/>
      <c r="Q252" s="254"/>
      <c r="R252" s="254"/>
      <c r="S252" s="254"/>
      <c r="T252" s="255"/>
      <c r="AT252" s="256" t="s">
        <v>171</v>
      </c>
      <c r="AU252" s="256" t="s">
        <v>82</v>
      </c>
      <c r="AV252" s="12" t="s">
        <v>82</v>
      </c>
      <c r="AW252" s="12" t="s">
        <v>35</v>
      </c>
      <c r="AX252" s="12" t="s">
        <v>80</v>
      </c>
      <c r="AY252" s="256" t="s">
        <v>161</v>
      </c>
    </row>
    <row r="253" s="1" customFormat="1" ht="25.5" customHeight="1">
      <c r="B253" s="46"/>
      <c r="C253" s="233" t="s">
        <v>468</v>
      </c>
      <c r="D253" s="233" t="s">
        <v>164</v>
      </c>
      <c r="E253" s="234" t="s">
        <v>469</v>
      </c>
      <c r="F253" s="235" t="s">
        <v>470</v>
      </c>
      <c r="G253" s="236" t="s">
        <v>282</v>
      </c>
      <c r="H253" s="237">
        <v>260</v>
      </c>
      <c r="I253" s="238"/>
      <c r="J253" s="239">
        <f>ROUND(I253*H253,2)</f>
        <v>0</v>
      </c>
      <c r="K253" s="235" t="s">
        <v>168</v>
      </c>
      <c r="L253" s="72"/>
      <c r="M253" s="240" t="s">
        <v>21</v>
      </c>
      <c r="N253" s="241" t="s">
        <v>43</v>
      </c>
      <c r="O253" s="47"/>
      <c r="P253" s="242">
        <f>O253*H253</f>
        <v>0</v>
      </c>
      <c r="Q253" s="242">
        <v>0</v>
      </c>
      <c r="R253" s="242">
        <f>Q253*H253</f>
        <v>0</v>
      </c>
      <c r="S253" s="242">
        <v>0.002</v>
      </c>
      <c r="T253" s="243">
        <f>S253*H253</f>
        <v>0.52000000000000002</v>
      </c>
      <c r="AR253" s="24" t="s">
        <v>169</v>
      </c>
      <c r="AT253" s="24" t="s">
        <v>164</v>
      </c>
      <c r="AU253" s="24" t="s">
        <v>82</v>
      </c>
      <c r="AY253" s="24" t="s">
        <v>161</v>
      </c>
      <c r="BE253" s="244">
        <f>IF(N253="základní",J253,0)</f>
        <v>0</v>
      </c>
      <c r="BF253" s="244">
        <f>IF(N253="snížená",J253,0)</f>
        <v>0</v>
      </c>
      <c r="BG253" s="244">
        <f>IF(N253="zákl. přenesená",J253,0)</f>
        <v>0</v>
      </c>
      <c r="BH253" s="244">
        <f>IF(N253="sníž. přenesená",J253,0)</f>
        <v>0</v>
      </c>
      <c r="BI253" s="244">
        <f>IF(N253="nulová",J253,0)</f>
        <v>0</v>
      </c>
      <c r="BJ253" s="24" t="s">
        <v>80</v>
      </c>
      <c r="BK253" s="244">
        <f>ROUND(I253*H253,2)</f>
        <v>0</v>
      </c>
      <c r="BL253" s="24" t="s">
        <v>169</v>
      </c>
      <c r="BM253" s="24" t="s">
        <v>471</v>
      </c>
    </row>
    <row r="254" s="12" customFormat="1">
      <c r="B254" s="245"/>
      <c r="C254" s="246"/>
      <c r="D254" s="247" t="s">
        <v>171</v>
      </c>
      <c r="E254" s="248" t="s">
        <v>21</v>
      </c>
      <c r="F254" s="249" t="s">
        <v>472</v>
      </c>
      <c r="G254" s="246"/>
      <c r="H254" s="250">
        <v>260</v>
      </c>
      <c r="I254" s="251"/>
      <c r="J254" s="246"/>
      <c r="K254" s="246"/>
      <c r="L254" s="252"/>
      <c r="M254" s="253"/>
      <c r="N254" s="254"/>
      <c r="O254" s="254"/>
      <c r="P254" s="254"/>
      <c r="Q254" s="254"/>
      <c r="R254" s="254"/>
      <c r="S254" s="254"/>
      <c r="T254" s="255"/>
      <c r="AT254" s="256" t="s">
        <v>171</v>
      </c>
      <c r="AU254" s="256" t="s">
        <v>82</v>
      </c>
      <c r="AV254" s="12" t="s">
        <v>82</v>
      </c>
      <c r="AW254" s="12" t="s">
        <v>35</v>
      </c>
      <c r="AX254" s="12" t="s">
        <v>80</v>
      </c>
      <c r="AY254" s="256" t="s">
        <v>161</v>
      </c>
    </row>
    <row r="255" s="1" customFormat="1" ht="25.5" customHeight="1">
      <c r="B255" s="46"/>
      <c r="C255" s="233" t="s">
        <v>473</v>
      </c>
      <c r="D255" s="233" t="s">
        <v>164</v>
      </c>
      <c r="E255" s="234" t="s">
        <v>474</v>
      </c>
      <c r="F255" s="235" t="s">
        <v>475</v>
      </c>
      <c r="G255" s="236" t="s">
        <v>282</v>
      </c>
      <c r="H255" s="237">
        <v>55</v>
      </c>
      <c r="I255" s="238"/>
      <c r="J255" s="239">
        <f>ROUND(I255*H255,2)</f>
        <v>0</v>
      </c>
      <c r="K255" s="235" t="s">
        <v>168</v>
      </c>
      <c r="L255" s="72"/>
      <c r="M255" s="240" t="s">
        <v>21</v>
      </c>
      <c r="N255" s="241" t="s">
        <v>43</v>
      </c>
      <c r="O255" s="47"/>
      <c r="P255" s="242">
        <f>O255*H255</f>
        <v>0</v>
      </c>
      <c r="Q255" s="242">
        <v>0</v>
      </c>
      <c r="R255" s="242">
        <f>Q255*H255</f>
        <v>0</v>
      </c>
      <c r="S255" s="242">
        <v>0.0040000000000000001</v>
      </c>
      <c r="T255" s="243">
        <f>S255*H255</f>
        <v>0.22</v>
      </c>
      <c r="AR255" s="24" t="s">
        <v>169</v>
      </c>
      <c r="AT255" s="24" t="s">
        <v>164</v>
      </c>
      <c r="AU255" s="24" t="s">
        <v>82</v>
      </c>
      <c r="AY255" s="24" t="s">
        <v>161</v>
      </c>
      <c r="BE255" s="244">
        <f>IF(N255="základní",J255,0)</f>
        <v>0</v>
      </c>
      <c r="BF255" s="244">
        <f>IF(N255="snížená",J255,0)</f>
        <v>0</v>
      </c>
      <c r="BG255" s="244">
        <f>IF(N255="zákl. přenesená",J255,0)</f>
        <v>0</v>
      </c>
      <c r="BH255" s="244">
        <f>IF(N255="sníž. přenesená",J255,0)</f>
        <v>0</v>
      </c>
      <c r="BI255" s="244">
        <f>IF(N255="nulová",J255,0)</f>
        <v>0</v>
      </c>
      <c r="BJ255" s="24" t="s">
        <v>80</v>
      </c>
      <c r="BK255" s="244">
        <f>ROUND(I255*H255,2)</f>
        <v>0</v>
      </c>
      <c r="BL255" s="24" t="s">
        <v>169</v>
      </c>
      <c r="BM255" s="24" t="s">
        <v>476</v>
      </c>
    </row>
    <row r="256" s="12" customFormat="1">
      <c r="B256" s="245"/>
      <c r="C256" s="246"/>
      <c r="D256" s="247" t="s">
        <v>171</v>
      </c>
      <c r="E256" s="248" t="s">
        <v>21</v>
      </c>
      <c r="F256" s="249" t="s">
        <v>477</v>
      </c>
      <c r="G256" s="246"/>
      <c r="H256" s="250">
        <v>55</v>
      </c>
      <c r="I256" s="251"/>
      <c r="J256" s="246"/>
      <c r="K256" s="246"/>
      <c r="L256" s="252"/>
      <c r="M256" s="253"/>
      <c r="N256" s="254"/>
      <c r="O256" s="254"/>
      <c r="P256" s="254"/>
      <c r="Q256" s="254"/>
      <c r="R256" s="254"/>
      <c r="S256" s="254"/>
      <c r="T256" s="255"/>
      <c r="AT256" s="256" t="s">
        <v>171</v>
      </c>
      <c r="AU256" s="256" t="s">
        <v>82</v>
      </c>
      <c r="AV256" s="12" t="s">
        <v>82</v>
      </c>
      <c r="AW256" s="12" t="s">
        <v>35</v>
      </c>
      <c r="AX256" s="12" t="s">
        <v>80</v>
      </c>
      <c r="AY256" s="256" t="s">
        <v>161</v>
      </c>
    </row>
    <row r="257" s="1" customFormat="1" ht="25.5" customHeight="1">
      <c r="B257" s="46"/>
      <c r="C257" s="233" t="s">
        <v>478</v>
      </c>
      <c r="D257" s="233" t="s">
        <v>164</v>
      </c>
      <c r="E257" s="234" t="s">
        <v>479</v>
      </c>
      <c r="F257" s="235" t="s">
        <v>480</v>
      </c>
      <c r="G257" s="236" t="s">
        <v>282</v>
      </c>
      <c r="H257" s="237">
        <v>40</v>
      </c>
      <c r="I257" s="238"/>
      <c r="J257" s="239">
        <f>ROUND(I257*H257,2)</f>
        <v>0</v>
      </c>
      <c r="K257" s="235" t="s">
        <v>168</v>
      </c>
      <c r="L257" s="72"/>
      <c r="M257" s="240" t="s">
        <v>21</v>
      </c>
      <c r="N257" s="241" t="s">
        <v>43</v>
      </c>
      <c r="O257" s="47"/>
      <c r="P257" s="242">
        <f>O257*H257</f>
        <v>0</v>
      </c>
      <c r="Q257" s="242">
        <v>0</v>
      </c>
      <c r="R257" s="242">
        <f>Q257*H257</f>
        <v>0</v>
      </c>
      <c r="S257" s="242">
        <v>0.0060000000000000001</v>
      </c>
      <c r="T257" s="243">
        <f>S257*H257</f>
        <v>0.23999999999999999</v>
      </c>
      <c r="AR257" s="24" t="s">
        <v>169</v>
      </c>
      <c r="AT257" s="24" t="s">
        <v>164</v>
      </c>
      <c r="AU257" s="24" t="s">
        <v>82</v>
      </c>
      <c r="AY257" s="24" t="s">
        <v>161</v>
      </c>
      <c r="BE257" s="244">
        <f>IF(N257="základní",J257,0)</f>
        <v>0</v>
      </c>
      <c r="BF257" s="244">
        <f>IF(N257="snížená",J257,0)</f>
        <v>0</v>
      </c>
      <c r="BG257" s="244">
        <f>IF(N257="zákl. přenesená",J257,0)</f>
        <v>0</v>
      </c>
      <c r="BH257" s="244">
        <f>IF(N257="sníž. přenesená",J257,0)</f>
        <v>0</v>
      </c>
      <c r="BI257" s="244">
        <f>IF(N257="nulová",J257,0)</f>
        <v>0</v>
      </c>
      <c r="BJ257" s="24" t="s">
        <v>80</v>
      </c>
      <c r="BK257" s="244">
        <f>ROUND(I257*H257,2)</f>
        <v>0</v>
      </c>
      <c r="BL257" s="24" t="s">
        <v>169</v>
      </c>
      <c r="BM257" s="24" t="s">
        <v>481</v>
      </c>
    </row>
    <row r="258" s="12" customFormat="1">
      <c r="B258" s="245"/>
      <c r="C258" s="246"/>
      <c r="D258" s="247" t="s">
        <v>171</v>
      </c>
      <c r="E258" s="248" t="s">
        <v>21</v>
      </c>
      <c r="F258" s="249" t="s">
        <v>482</v>
      </c>
      <c r="G258" s="246"/>
      <c r="H258" s="250">
        <v>40</v>
      </c>
      <c r="I258" s="251"/>
      <c r="J258" s="246"/>
      <c r="K258" s="246"/>
      <c r="L258" s="252"/>
      <c r="M258" s="253"/>
      <c r="N258" s="254"/>
      <c r="O258" s="254"/>
      <c r="P258" s="254"/>
      <c r="Q258" s="254"/>
      <c r="R258" s="254"/>
      <c r="S258" s="254"/>
      <c r="T258" s="255"/>
      <c r="AT258" s="256" t="s">
        <v>171</v>
      </c>
      <c r="AU258" s="256" t="s">
        <v>82</v>
      </c>
      <c r="AV258" s="12" t="s">
        <v>82</v>
      </c>
      <c r="AW258" s="12" t="s">
        <v>35</v>
      </c>
      <c r="AX258" s="12" t="s">
        <v>80</v>
      </c>
      <c r="AY258" s="256" t="s">
        <v>161</v>
      </c>
    </row>
    <row r="259" s="1" customFormat="1" ht="25.5" customHeight="1">
      <c r="B259" s="46"/>
      <c r="C259" s="233" t="s">
        <v>483</v>
      </c>
      <c r="D259" s="233" t="s">
        <v>164</v>
      </c>
      <c r="E259" s="234" t="s">
        <v>484</v>
      </c>
      <c r="F259" s="235" t="s">
        <v>485</v>
      </c>
      <c r="G259" s="236" t="s">
        <v>282</v>
      </c>
      <c r="H259" s="237">
        <v>50</v>
      </c>
      <c r="I259" s="238"/>
      <c r="J259" s="239">
        <f>ROUND(I259*H259,2)</f>
        <v>0</v>
      </c>
      <c r="K259" s="235" t="s">
        <v>168</v>
      </c>
      <c r="L259" s="72"/>
      <c r="M259" s="240" t="s">
        <v>21</v>
      </c>
      <c r="N259" s="241" t="s">
        <v>43</v>
      </c>
      <c r="O259" s="47"/>
      <c r="P259" s="242">
        <f>O259*H259</f>
        <v>0</v>
      </c>
      <c r="Q259" s="242">
        <v>0</v>
      </c>
      <c r="R259" s="242">
        <f>Q259*H259</f>
        <v>0</v>
      </c>
      <c r="S259" s="242">
        <v>0.001</v>
      </c>
      <c r="T259" s="243">
        <f>S259*H259</f>
        <v>0.050000000000000003</v>
      </c>
      <c r="AR259" s="24" t="s">
        <v>169</v>
      </c>
      <c r="AT259" s="24" t="s">
        <v>164</v>
      </c>
      <c r="AU259" s="24" t="s">
        <v>82</v>
      </c>
      <c r="AY259" s="24" t="s">
        <v>161</v>
      </c>
      <c r="BE259" s="244">
        <f>IF(N259="základní",J259,0)</f>
        <v>0</v>
      </c>
      <c r="BF259" s="244">
        <f>IF(N259="snížená",J259,0)</f>
        <v>0</v>
      </c>
      <c r="BG259" s="244">
        <f>IF(N259="zákl. přenesená",J259,0)</f>
        <v>0</v>
      </c>
      <c r="BH259" s="244">
        <f>IF(N259="sníž. přenesená",J259,0)</f>
        <v>0</v>
      </c>
      <c r="BI259" s="244">
        <f>IF(N259="nulová",J259,0)</f>
        <v>0</v>
      </c>
      <c r="BJ259" s="24" t="s">
        <v>80</v>
      </c>
      <c r="BK259" s="244">
        <f>ROUND(I259*H259,2)</f>
        <v>0</v>
      </c>
      <c r="BL259" s="24" t="s">
        <v>169</v>
      </c>
      <c r="BM259" s="24" t="s">
        <v>486</v>
      </c>
    </row>
    <row r="260" s="12" customFormat="1">
      <c r="B260" s="245"/>
      <c r="C260" s="246"/>
      <c r="D260" s="247" t="s">
        <v>171</v>
      </c>
      <c r="E260" s="248" t="s">
        <v>21</v>
      </c>
      <c r="F260" s="249" t="s">
        <v>487</v>
      </c>
      <c r="G260" s="246"/>
      <c r="H260" s="250">
        <v>50</v>
      </c>
      <c r="I260" s="251"/>
      <c r="J260" s="246"/>
      <c r="K260" s="246"/>
      <c r="L260" s="252"/>
      <c r="M260" s="253"/>
      <c r="N260" s="254"/>
      <c r="O260" s="254"/>
      <c r="P260" s="254"/>
      <c r="Q260" s="254"/>
      <c r="R260" s="254"/>
      <c r="S260" s="254"/>
      <c r="T260" s="255"/>
      <c r="AT260" s="256" t="s">
        <v>171</v>
      </c>
      <c r="AU260" s="256" t="s">
        <v>82</v>
      </c>
      <c r="AV260" s="12" t="s">
        <v>82</v>
      </c>
      <c r="AW260" s="12" t="s">
        <v>35</v>
      </c>
      <c r="AX260" s="12" t="s">
        <v>80</v>
      </c>
      <c r="AY260" s="256" t="s">
        <v>161</v>
      </c>
    </row>
    <row r="261" s="1" customFormat="1" ht="25.5" customHeight="1">
      <c r="B261" s="46"/>
      <c r="C261" s="233" t="s">
        <v>488</v>
      </c>
      <c r="D261" s="233" t="s">
        <v>164</v>
      </c>
      <c r="E261" s="234" t="s">
        <v>489</v>
      </c>
      <c r="F261" s="235" t="s">
        <v>490</v>
      </c>
      <c r="G261" s="236" t="s">
        <v>175</v>
      </c>
      <c r="H261" s="237">
        <v>4.3899999999999997</v>
      </c>
      <c r="I261" s="238"/>
      <c r="J261" s="239">
        <f>ROUND(I261*H261,2)</f>
        <v>0</v>
      </c>
      <c r="K261" s="235" t="s">
        <v>168</v>
      </c>
      <c r="L261" s="72"/>
      <c r="M261" s="240" t="s">
        <v>21</v>
      </c>
      <c r="N261" s="241" t="s">
        <v>43</v>
      </c>
      <c r="O261" s="47"/>
      <c r="P261" s="242">
        <f>O261*H261</f>
        <v>0</v>
      </c>
      <c r="Q261" s="242">
        <v>0</v>
      </c>
      <c r="R261" s="242">
        <f>Q261*H261</f>
        <v>0</v>
      </c>
      <c r="S261" s="242">
        <v>0.0040000000000000001</v>
      </c>
      <c r="T261" s="243">
        <f>S261*H261</f>
        <v>0.017559999999999999</v>
      </c>
      <c r="AR261" s="24" t="s">
        <v>169</v>
      </c>
      <c r="AT261" s="24" t="s">
        <v>164</v>
      </c>
      <c r="AU261" s="24" t="s">
        <v>82</v>
      </c>
      <c r="AY261" s="24" t="s">
        <v>161</v>
      </c>
      <c r="BE261" s="244">
        <f>IF(N261="základní",J261,0)</f>
        <v>0</v>
      </c>
      <c r="BF261" s="244">
        <f>IF(N261="snížená",J261,0)</f>
        <v>0</v>
      </c>
      <c r="BG261" s="244">
        <f>IF(N261="zákl. přenesená",J261,0)</f>
        <v>0</v>
      </c>
      <c r="BH261" s="244">
        <f>IF(N261="sníž. přenesená",J261,0)</f>
        <v>0</v>
      </c>
      <c r="BI261" s="244">
        <f>IF(N261="nulová",J261,0)</f>
        <v>0</v>
      </c>
      <c r="BJ261" s="24" t="s">
        <v>80</v>
      </c>
      <c r="BK261" s="244">
        <f>ROUND(I261*H261,2)</f>
        <v>0</v>
      </c>
      <c r="BL261" s="24" t="s">
        <v>169</v>
      </c>
      <c r="BM261" s="24" t="s">
        <v>491</v>
      </c>
    </row>
    <row r="262" s="12" customFormat="1">
      <c r="B262" s="245"/>
      <c r="C262" s="246"/>
      <c r="D262" s="247" t="s">
        <v>171</v>
      </c>
      <c r="E262" s="248" t="s">
        <v>21</v>
      </c>
      <c r="F262" s="249" t="s">
        <v>213</v>
      </c>
      <c r="G262" s="246"/>
      <c r="H262" s="250">
        <v>4.3899999999999997</v>
      </c>
      <c r="I262" s="251"/>
      <c r="J262" s="246"/>
      <c r="K262" s="246"/>
      <c r="L262" s="252"/>
      <c r="M262" s="253"/>
      <c r="N262" s="254"/>
      <c r="O262" s="254"/>
      <c r="P262" s="254"/>
      <c r="Q262" s="254"/>
      <c r="R262" s="254"/>
      <c r="S262" s="254"/>
      <c r="T262" s="255"/>
      <c r="AT262" s="256" t="s">
        <v>171</v>
      </c>
      <c r="AU262" s="256" t="s">
        <v>82</v>
      </c>
      <c r="AV262" s="12" t="s">
        <v>82</v>
      </c>
      <c r="AW262" s="12" t="s">
        <v>35</v>
      </c>
      <c r="AX262" s="12" t="s">
        <v>80</v>
      </c>
      <c r="AY262" s="256" t="s">
        <v>161</v>
      </c>
    </row>
    <row r="263" s="1" customFormat="1" ht="25.5" customHeight="1">
      <c r="B263" s="46"/>
      <c r="C263" s="233" t="s">
        <v>492</v>
      </c>
      <c r="D263" s="233" t="s">
        <v>164</v>
      </c>
      <c r="E263" s="234" t="s">
        <v>493</v>
      </c>
      <c r="F263" s="235" t="s">
        <v>494</v>
      </c>
      <c r="G263" s="236" t="s">
        <v>175</v>
      </c>
      <c r="H263" s="237">
        <v>372.61000000000001</v>
      </c>
      <c r="I263" s="238"/>
      <c r="J263" s="239">
        <f>ROUND(I263*H263,2)</f>
        <v>0</v>
      </c>
      <c r="K263" s="235" t="s">
        <v>168</v>
      </c>
      <c r="L263" s="72"/>
      <c r="M263" s="240" t="s">
        <v>21</v>
      </c>
      <c r="N263" s="241" t="s">
        <v>43</v>
      </c>
      <c r="O263" s="47"/>
      <c r="P263" s="242">
        <f>O263*H263</f>
        <v>0</v>
      </c>
      <c r="Q263" s="242">
        <v>0</v>
      </c>
      <c r="R263" s="242">
        <f>Q263*H263</f>
        <v>0</v>
      </c>
      <c r="S263" s="242">
        <v>0.002</v>
      </c>
      <c r="T263" s="243">
        <f>S263*H263</f>
        <v>0.74521999999999999</v>
      </c>
      <c r="AR263" s="24" t="s">
        <v>169</v>
      </c>
      <c r="AT263" s="24" t="s">
        <v>164</v>
      </c>
      <c r="AU263" s="24" t="s">
        <v>82</v>
      </c>
      <c r="AY263" s="24" t="s">
        <v>161</v>
      </c>
      <c r="BE263" s="244">
        <f>IF(N263="základní",J263,0)</f>
        <v>0</v>
      </c>
      <c r="BF263" s="244">
        <f>IF(N263="snížená",J263,0)</f>
        <v>0</v>
      </c>
      <c r="BG263" s="244">
        <f>IF(N263="zákl. přenesená",J263,0)</f>
        <v>0</v>
      </c>
      <c r="BH263" s="244">
        <f>IF(N263="sníž. přenesená",J263,0)</f>
        <v>0</v>
      </c>
      <c r="BI263" s="244">
        <f>IF(N263="nulová",J263,0)</f>
        <v>0</v>
      </c>
      <c r="BJ263" s="24" t="s">
        <v>80</v>
      </c>
      <c r="BK263" s="244">
        <f>ROUND(I263*H263,2)</f>
        <v>0</v>
      </c>
      <c r="BL263" s="24" t="s">
        <v>169</v>
      </c>
      <c r="BM263" s="24" t="s">
        <v>495</v>
      </c>
    </row>
    <row r="264" s="14" customFormat="1">
      <c r="B264" s="268"/>
      <c r="C264" s="269"/>
      <c r="D264" s="247" t="s">
        <v>171</v>
      </c>
      <c r="E264" s="270" t="s">
        <v>21</v>
      </c>
      <c r="F264" s="271" t="s">
        <v>251</v>
      </c>
      <c r="G264" s="269"/>
      <c r="H264" s="270" t="s">
        <v>21</v>
      </c>
      <c r="I264" s="272"/>
      <c r="J264" s="269"/>
      <c r="K264" s="269"/>
      <c r="L264" s="273"/>
      <c r="M264" s="274"/>
      <c r="N264" s="275"/>
      <c r="O264" s="275"/>
      <c r="P264" s="275"/>
      <c r="Q264" s="275"/>
      <c r="R264" s="275"/>
      <c r="S264" s="275"/>
      <c r="T264" s="276"/>
      <c r="AT264" s="277" t="s">
        <v>171</v>
      </c>
      <c r="AU264" s="277" t="s">
        <v>82</v>
      </c>
      <c r="AV264" s="14" t="s">
        <v>80</v>
      </c>
      <c r="AW264" s="14" t="s">
        <v>35</v>
      </c>
      <c r="AX264" s="14" t="s">
        <v>72</v>
      </c>
      <c r="AY264" s="277" t="s">
        <v>161</v>
      </c>
    </row>
    <row r="265" s="12" customFormat="1">
      <c r="B265" s="245"/>
      <c r="C265" s="246"/>
      <c r="D265" s="247" t="s">
        <v>171</v>
      </c>
      <c r="E265" s="248" t="s">
        <v>21</v>
      </c>
      <c r="F265" s="249" t="s">
        <v>252</v>
      </c>
      <c r="G265" s="246"/>
      <c r="H265" s="250">
        <v>177.75999999999999</v>
      </c>
      <c r="I265" s="251"/>
      <c r="J265" s="246"/>
      <c r="K265" s="246"/>
      <c r="L265" s="252"/>
      <c r="M265" s="253"/>
      <c r="N265" s="254"/>
      <c r="O265" s="254"/>
      <c r="P265" s="254"/>
      <c r="Q265" s="254"/>
      <c r="R265" s="254"/>
      <c r="S265" s="254"/>
      <c r="T265" s="255"/>
      <c r="AT265" s="256" t="s">
        <v>171</v>
      </c>
      <c r="AU265" s="256" t="s">
        <v>82</v>
      </c>
      <c r="AV265" s="12" t="s">
        <v>82</v>
      </c>
      <c r="AW265" s="12" t="s">
        <v>35</v>
      </c>
      <c r="AX265" s="12" t="s">
        <v>72</v>
      </c>
      <c r="AY265" s="256" t="s">
        <v>161</v>
      </c>
    </row>
    <row r="266" s="12" customFormat="1">
      <c r="B266" s="245"/>
      <c r="C266" s="246"/>
      <c r="D266" s="247" t="s">
        <v>171</v>
      </c>
      <c r="E266" s="248" t="s">
        <v>21</v>
      </c>
      <c r="F266" s="249" t="s">
        <v>253</v>
      </c>
      <c r="G266" s="246"/>
      <c r="H266" s="250">
        <v>122.5</v>
      </c>
      <c r="I266" s="251"/>
      <c r="J266" s="246"/>
      <c r="K266" s="246"/>
      <c r="L266" s="252"/>
      <c r="M266" s="253"/>
      <c r="N266" s="254"/>
      <c r="O266" s="254"/>
      <c r="P266" s="254"/>
      <c r="Q266" s="254"/>
      <c r="R266" s="254"/>
      <c r="S266" s="254"/>
      <c r="T266" s="255"/>
      <c r="AT266" s="256" t="s">
        <v>171</v>
      </c>
      <c r="AU266" s="256" t="s">
        <v>82</v>
      </c>
      <c r="AV266" s="12" t="s">
        <v>82</v>
      </c>
      <c r="AW266" s="12" t="s">
        <v>35</v>
      </c>
      <c r="AX266" s="12" t="s">
        <v>72</v>
      </c>
      <c r="AY266" s="256" t="s">
        <v>161</v>
      </c>
    </row>
    <row r="267" s="12" customFormat="1">
      <c r="B267" s="245"/>
      <c r="C267" s="246"/>
      <c r="D267" s="247" t="s">
        <v>171</v>
      </c>
      <c r="E267" s="248" t="s">
        <v>21</v>
      </c>
      <c r="F267" s="249" t="s">
        <v>254</v>
      </c>
      <c r="G267" s="246"/>
      <c r="H267" s="250">
        <v>72.349999999999994</v>
      </c>
      <c r="I267" s="251"/>
      <c r="J267" s="246"/>
      <c r="K267" s="246"/>
      <c r="L267" s="252"/>
      <c r="M267" s="253"/>
      <c r="N267" s="254"/>
      <c r="O267" s="254"/>
      <c r="P267" s="254"/>
      <c r="Q267" s="254"/>
      <c r="R267" s="254"/>
      <c r="S267" s="254"/>
      <c r="T267" s="255"/>
      <c r="AT267" s="256" t="s">
        <v>171</v>
      </c>
      <c r="AU267" s="256" t="s">
        <v>82</v>
      </c>
      <c r="AV267" s="12" t="s">
        <v>82</v>
      </c>
      <c r="AW267" s="12" t="s">
        <v>35</v>
      </c>
      <c r="AX267" s="12" t="s">
        <v>72</v>
      </c>
      <c r="AY267" s="256" t="s">
        <v>161</v>
      </c>
    </row>
    <row r="268" s="13" customFormat="1">
      <c r="B268" s="257"/>
      <c r="C268" s="258"/>
      <c r="D268" s="247" t="s">
        <v>171</v>
      </c>
      <c r="E268" s="259" t="s">
        <v>21</v>
      </c>
      <c r="F268" s="260" t="s">
        <v>183</v>
      </c>
      <c r="G268" s="258"/>
      <c r="H268" s="261">
        <v>372.61000000000001</v>
      </c>
      <c r="I268" s="262"/>
      <c r="J268" s="258"/>
      <c r="K268" s="258"/>
      <c r="L268" s="263"/>
      <c r="M268" s="264"/>
      <c r="N268" s="265"/>
      <c r="O268" s="265"/>
      <c r="P268" s="265"/>
      <c r="Q268" s="265"/>
      <c r="R268" s="265"/>
      <c r="S268" s="265"/>
      <c r="T268" s="266"/>
      <c r="AT268" s="267" t="s">
        <v>171</v>
      </c>
      <c r="AU268" s="267" t="s">
        <v>82</v>
      </c>
      <c r="AV268" s="13" t="s">
        <v>162</v>
      </c>
      <c r="AW268" s="13" t="s">
        <v>35</v>
      </c>
      <c r="AX268" s="13" t="s">
        <v>80</v>
      </c>
      <c r="AY268" s="267" t="s">
        <v>161</v>
      </c>
    </row>
    <row r="269" s="1" customFormat="1" ht="25.5" customHeight="1">
      <c r="B269" s="46"/>
      <c r="C269" s="233" t="s">
        <v>496</v>
      </c>
      <c r="D269" s="233" t="s">
        <v>164</v>
      </c>
      <c r="E269" s="234" t="s">
        <v>497</v>
      </c>
      <c r="F269" s="235" t="s">
        <v>498</v>
      </c>
      <c r="G269" s="236" t="s">
        <v>175</v>
      </c>
      <c r="H269" s="237">
        <v>431.779</v>
      </c>
      <c r="I269" s="238"/>
      <c r="J269" s="239">
        <f>ROUND(I269*H269,2)</f>
        <v>0</v>
      </c>
      <c r="K269" s="235" t="s">
        <v>168</v>
      </c>
      <c r="L269" s="72"/>
      <c r="M269" s="240" t="s">
        <v>21</v>
      </c>
      <c r="N269" s="241" t="s">
        <v>43</v>
      </c>
      <c r="O269" s="47"/>
      <c r="P269" s="242">
        <f>O269*H269</f>
        <v>0</v>
      </c>
      <c r="Q269" s="242">
        <v>0</v>
      </c>
      <c r="R269" s="242">
        <f>Q269*H269</f>
        <v>0</v>
      </c>
      <c r="S269" s="242">
        <v>0.0040000000000000001</v>
      </c>
      <c r="T269" s="243">
        <f>S269*H269</f>
        <v>1.7271160000000001</v>
      </c>
      <c r="AR269" s="24" t="s">
        <v>169</v>
      </c>
      <c r="AT269" s="24" t="s">
        <v>164</v>
      </c>
      <c r="AU269" s="24" t="s">
        <v>82</v>
      </c>
      <c r="AY269" s="24" t="s">
        <v>161</v>
      </c>
      <c r="BE269" s="244">
        <f>IF(N269="základní",J269,0)</f>
        <v>0</v>
      </c>
      <c r="BF269" s="244">
        <f>IF(N269="snížená",J269,0)</f>
        <v>0</v>
      </c>
      <c r="BG269" s="244">
        <f>IF(N269="zákl. přenesená",J269,0)</f>
        <v>0</v>
      </c>
      <c r="BH269" s="244">
        <f>IF(N269="sníž. přenesená",J269,0)</f>
        <v>0</v>
      </c>
      <c r="BI269" s="244">
        <f>IF(N269="nulová",J269,0)</f>
        <v>0</v>
      </c>
      <c r="BJ269" s="24" t="s">
        <v>80</v>
      </c>
      <c r="BK269" s="244">
        <f>ROUND(I269*H269,2)</f>
        <v>0</v>
      </c>
      <c r="BL269" s="24" t="s">
        <v>169</v>
      </c>
      <c r="BM269" s="24" t="s">
        <v>499</v>
      </c>
    </row>
    <row r="270" s="12" customFormat="1">
      <c r="B270" s="245"/>
      <c r="C270" s="246"/>
      <c r="D270" s="247" t="s">
        <v>171</v>
      </c>
      <c r="E270" s="248" t="s">
        <v>21</v>
      </c>
      <c r="F270" s="249" t="s">
        <v>236</v>
      </c>
      <c r="G270" s="246"/>
      <c r="H270" s="250">
        <v>403.92000000000002</v>
      </c>
      <c r="I270" s="251"/>
      <c r="J270" s="246"/>
      <c r="K270" s="246"/>
      <c r="L270" s="252"/>
      <c r="M270" s="253"/>
      <c r="N270" s="254"/>
      <c r="O270" s="254"/>
      <c r="P270" s="254"/>
      <c r="Q270" s="254"/>
      <c r="R270" s="254"/>
      <c r="S270" s="254"/>
      <c r="T270" s="255"/>
      <c r="AT270" s="256" t="s">
        <v>171</v>
      </c>
      <c r="AU270" s="256" t="s">
        <v>82</v>
      </c>
      <c r="AV270" s="12" t="s">
        <v>82</v>
      </c>
      <c r="AW270" s="12" t="s">
        <v>35</v>
      </c>
      <c r="AX270" s="12" t="s">
        <v>72</v>
      </c>
      <c r="AY270" s="256" t="s">
        <v>161</v>
      </c>
    </row>
    <row r="271" s="12" customFormat="1">
      <c r="B271" s="245"/>
      <c r="C271" s="246"/>
      <c r="D271" s="247" t="s">
        <v>171</v>
      </c>
      <c r="E271" s="248" t="s">
        <v>21</v>
      </c>
      <c r="F271" s="249" t="s">
        <v>237</v>
      </c>
      <c r="G271" s="246"/>
      <c r="H271" s="250">
        <v>18.48</v>
      </c>
      <c r="I271" s="251"/>
      <c r="J271" s="246"/>
      <c r="K271" s="246"/>
      <c r="L271" s="252"/>
      <c r="M271" s="253"/>
      <c r="N271" s="254"/>
      <c r="O271" s="254"/>
      <c r="P271" s="254"/>
      <c r="Q271" s="254"/>
      <c r="R271" s="254"/>
      <c r="S271" s="254"/>
      <c r="T271" s="255"/>
      <c r="AT271" s="256" t="s">
        <v>171</v>
      </c>
      <c r="AU271" s="256" t="s">
        <v>82</v>
      </c>
      <c r="AV271" s="12" t="s">
        <v>82</v>
      </c>
      <c r="AW271" s="12" t="s">
        <v>35</v>
      </c>
      <c r="AX271" s="12" t="s">
        <v>72</v>
      </c>
      <c r="AY271" s="256" t="s">
        <v>161</v>
      </c>
    </row>
    <row r="272" s="12" customFormat="1">
      <c r="B272" s="245"/>
      <c r="C272" s="246"/>
      <c r="D272" s="247" t="s">
        <v>171</v>
      </c>
      <c r="E272" s="248" t="s">
        <v>21</v>
      </c>
      <c r="F272" s="249" t="s">
        <v>238</v>
      </c>
      <c r="G272" s="246"/>
      <c r="H272" s="250">
        <v>-7.9400000000000004</v>
      </c>
      <c r="I272" s="251"/>
      <c r="J272" s="246"/>
      <c r="K272" s="246"/>
      <c r="L272" s="252"/>
      <c r="M272" s="253"/>
      <c r="N272" s="254"/>
      <c r="O272" s="254"/>
      <c r="P272" s="254"/>
      <c r="Q272" s="254"/>
      <c r="R272" s="254"/>
      <c r="S272" s="254"/>
      <c r="T272" s="255"/>
      <c r="AT272" s="256" t="s">
        <v>171</v>
      </c>
      <c r="AU272" s="256" t="s">
        <v>82</v>
      </c>
      <c r="AV272" s="12" t="s">
        <v>82</v>
      </c>
      <c r="AW272" s="12" t="s">
        <v>35</v>
      </c>
      <c r="AX272" s="12" t="s">
        <v>72</v>
      </c>
      <c r="AY272" s="256" t="s">
        <v>161</v>
      </c>
    </row>
    <row r="273" s="12" customFormat="1">
      <c r="B273" s="245"/>
      <c r="C273" s="246"/>
      <c r="D273" s="247" t="s">
        <v>171</v>
      </c>
      <c r="E273" s="248" t="s">
        <v>21</v>
      </c>
      <c r="F273" s="249" t="s">
        <v>239</v>
      </c>
      <c r="G273" s="246"/>
      <c r="H273" s="250">
        <v>-36.395000000000003</v>
      </c>
      <c r="I273" s="251"/>
      <c r="J273" s="246"/>
      <c r="K273" s="246"/>
      <c r="L273" s="252"/>
      <c r="M273" s="253"/>
      <c r="N273" s="254"/>
      <c r="O273" s="254"/>
      <c r="P273" s="254"/>
      <c r="Q273" s="254"/>
      <c r="R273" s="254"/>
      <c r="S273" s="254"/>
      <c r="T273" s="255"/>
      <c r="AT273" s="256" t="s">
        <v>171</v>
      </c>
      <c r="AU273" s="256" t="s">
        <v>82</v>
      </c>
      <c r="AV273" s="12" t="s">
        <v>82</v>
      </c>
      <c r="AW273" s="12" t="s">
        <v>35</v>
      </c>
      <c r="AX273" s="12" t="s">
        <v>72</v>
      </c>
      <c r="AY273" s="256" t="s">
        <v>161</v>
      </c>
    </row>
    <row r="274" s="14" customFormat="1">
      <c r="B274" s="268"/>
      <c r="C274" s="269"/>
      <c r="D274" s="247" t="s">
        <v>171</v>
      </c>
      <c r="E274" s="270" t="s">
        <v>21</v>
      </c>
      <c r="F274" s="271" t="s">
        <v>240</v>
      </c>
      <c r="G274" s="269"/>
      <c r="H274" s="270" t="s">
        <v>21</v>
      </c>
      <c r="I274" s="272"/>
      <c r="J274" s="269"/>
      <c r="K274" s="269"/>
      <c r="L274" s="273"/>
      <c r="M274" s="274"/>
      <c r="N274" s="275"/>
      <c r="O274" s="275"/>
      <c r="P274" s="275"/>
      <c r="Q274" s="275"/>
      <c r="R274" s="275"/>
      <c r="S274" s="275"/>
      <c r="T274" s="276"/>
      <c r="AT274" s="277" t="s">
        <v>171</v>
      </c>
      <c r="AU274" s="277" t="s">
        <v>82</v>
      </c>
      <c r="AV274" s="14" t="s">
        <v>80</v>
      </c>
      <c r="AW274" s="14" t="s">
        <v>35</v>
      </c>
      <c r="AX274" s="14" t="s">
        <v>72</v>
      </c>
      <c r="AY274" s="277" t="s">
        <v>161</v>
      </c>
    </row>
    <row r="275" s="12" customFormat="1">
      <c r="B275" s="245"/>
      <c r="C275" s="246"/>
      <c r="D275" s="247" t="s">
        <v>171</v>
      </c>
      <c r="E275" s="248" t="s">
        <v>21</v>
      </c>
      <c r="F275" s="249" t="s">
        <v>241</v>
      </c>
      <c r="G275" s="246"/>
      <c r="H275" s="250">
        <v>43.030000000000001</v>
      </c>
      <c r="I275" s="251"/>
      <c r="J275" s="246"/>
      <c r="K275" s="246"/>
      <c r="L275" s="252"/>
      <c r="M275" s="253"/>
      <c r="N275" s="254"/>
      <c r="O275" s="254"/>
      <c r="P275" s="254"/>
      <c r="Q275" s="254"/>
      <c r="R275" s="254"/>
      <c r="S275" s="254"/>
      <c r="T275" s="255"/>
      <c r="AT275" s="256" t="s">
        <v>171</v>
      </c>
      <c r="AU275" s="256" t="s">
        <v>82</v>
      </c>
      <c r="AV275" s="12" t="s">
        <v>82</v>
      </c>
      <c r="AW275" s="12" t="s">
        <v>35</v>
      </c>
      <c r="AX275" s="12" t="s">
        <v>72</v>
      </c>
      <c r="AY275" s="256" t="s">
        <v>161</v>
      </c>
    </row>
    <row r="276" s="12" customFormat="1">
      <c r="B276" s="245"/>
      <c r="C276" s="246"/>
      <c r="D276" s="247" t="s">
        <v>171</v>
      </c>
      <c r="E276" s="248" t="s">
        <v>21</v>
      </c>
      <c r="F276" s="249" t="s">
        <v>242</v>
      </c>
      <c r="G276" s="246"/>
      <c r="H276" s="250">
        <v>10.683999999999999</v>
      </c>
      <c r="I276" s="251"/>
      <c r="J276" s="246"/>
      <c r="K276" s="246"/>
      <c r="L276" s="252"/>
      <c r="M276" s="253"/>
      <c r="N276" s="254"/>
      <c r="O276" s="254"/>
      <c r="P276" s="254"/>
      <c r="Q276" s="254"/>
      <c r="R276" s="254"/>
      <c r="S276" s="254"/>
      <c r="T276" s="255"/>
      <c r="AT276" s="256" t="s">
        <v>171</v>
      </c>
      <c r="AU276" s="256" t="s">
        <v>82</v>
      </c>
      <c r="AV276" s="12" t="s">
        <v>82</v>
      </c>
      <c r="AW276" s="12" t="s">
        <v>35</v>
      </c>
      <c r="AX276" s="12" t="s">
        <v>72</v>
      </c>
      <c r="AY276" s="256" t="s">
        <v>161</v>
      </c>
    </row>
    <row r="277" s="13" customFormat="1">
      <c r="B277" s="257"/>
      <c r="C277" s="258"/>
      <c r="D277" s="247" t="s">
        <v>171</v>
      </c>
      <c r="E277" s="259" t="s">
        <v>21</v>
      </c>
      <c r="F277" s="260" t="s">
        <v>183</v>
      </c>
      <c r="G277" s="258"/>
      <c r="H277" s="261">
        <v>431.779</v>
      </c>
      <c r="I277" s="262"/>
      <c r="J277" s="258"/>
      <c r="K277" s="258"/>
      <c r="L277" s="263"/>
      <c r="M277" s="264"/>
      <c r="N277" s="265"/>
      <c r="O277" s="265"/>
      <c r="P277" s="265"/>
      <c r="Q277" s="265"/>
      <c r="R277" s="265"/>
      <c r="S277" s="265"/>
      <c r="T277" s="266"/>
      <c r="AT277" s="267" t="s">
        <v>171</v>
      </c>
      <c r="AU277" s="267" t="s">
        <v>82</v>
      </c>
      <c r="AV277" s="13" t="s">
        <v>162</v>
      </c>
      <c r="AW277" s="13" t="s">
        <v>35</v>
      </c>
      <c r="AX277" s="13" t="s">
        <v>80</v>
      </c>
      <c r="AY277" s="267" t="s">
        <v>161</v>
      </c>
    </row>
    <row r="278" s="1" customFormat="1" ht="16.5" customHeight="1">
      <c r="B278" s="46"/>
      <c r="C278" s="233" t="s">
        <v>500</v>
      </c>
      <c r="D278" s="233" t="s">
        <v>164</v>
      </c>
      <c r="E278" s="234" t="s">
        <v>501</v>
      </c>
      <c r="F278" s="235" t="s">
        <v>502</v>
      </c>
      <c r="G278" s="236" t="s">
        <v>175</v>
      </c>
      <c r="H278" s="237">
        <v>42.787999999999997</v>
      </c>
      <c r="I278" s="238"/>
      <c r="J278" s="239">
        <f>ROUND(I278*H278,2)</f>
        <v>0</v>
      </c>
      <c r="K278" s="235" t="s">
        <v>168</v>
      </c>
      <c r="L278" s="72"/>
      <c r="M278" s="240" t="s">
        <v>21</v>
      </c>
      <c r="N278" s="241" t="s">
        <v>43</v>
      </c>
      <c r="O278" s="47"/>
      <c r="P278" s="242">
        <f>O278*H278</f>
        <v>0</v>
      </c>
      <c r="Q278" s="242">
        <v>0</v>
      </c>
      <c r="R278" s="242">
        <f>Q278*H278</f>
        <v>0</v>
      </c>
      <c r="S278" s="242">
        <v>0.060999999999999999</v>
      </c>
      <c r="T278" s="243">
        <f>S278*H278</f>
        <v>2.6100679999999996</v>
      </c>
      <c r="AR278" s="24" t="s">
        <v>169</v>
      </c>
      <c r="AT278" s="24" t="s">
        <v>164</v>
      </c>
      <c r="AU278" s="24" t="s">
        <v>82</v>
      </c>
      <c r="AY278" s="24" t="s">
        <v>161</v>
      </c>
      <c r="BE278" s="244">
        <f>IF(N278="základní",J278,0)</f>
        <v>0</v>
      </c>
      <c r="BF278" s="244">
        <f>IF(N278="snížená",J278,0)</f>
        <v>0</v>
      </c>
      <c r="BG278" s="244">
        <f>IF(N278="zákl. přenesená",J278,0)</f>
        <v>0</v>
      </c>
      <c r="BH278" s="244">
        <f>IF(N278="sníž. přenesená",J278,0)</f>
        <v>0</v>
      </c>
      <c r="BI278" s="244">
        <f>IF(N278="nulová",J278,0)</f>
        <v>0</v>
      </c>
      <c r="BJ278" s="24" t="s">
        <v>80</v>
      </c>
      <c r="BK278" s="244">
        <f>ROUND(I278*H278,2)</f>
        <v>0</v>
      </c>
      <c r="BL278" s="24" t="s">
        <v>169</v>
      </c>
      <c r="BM278" s="24" t="s">
        <v>503</v>
      </c>
    </row>
    <row r="279" s="12" customFormat="1">
      <c r="B279" s="245"/>
      <c r="C279" s="246"/>
      <c r="D279" s="247" t="s">
        <v>171</v>
      </c>
      <c r="E279" s="248" t="s">
        <v>21</v>
      </c>
      <c r="F279" s="249" t="s">
        <v>504</v>
      </c>
      <c r="G279" s="246"/>
      <c r="H279" s="250">
        <v>7.9800000000000004</v>
      </c>
      <c r="I279" s="251"/>
      <c r="J279" s="246"/>
      <c r="K279" s="246"/>
      <c r="L279" s="252"/>
      <c r="M279" s="253"/>
      <c r="N279" s="254"/>
      <c r="O279" s="254"/>
      <c r="P279" s="254"/>
      <c r="Q279" s="254"/>
      <c r="R279" s="254"/>
      <c r="S279" s="254"/>
      <c r="T279" s="255"/>
      <c r="AT279" s="256" t="s">
        <v>171</v>
      </c>
      <c r="AU279" s="256" t="s">
        <v>82</v>
      </c>
      <c r="AV279" s="12" t="s">
        <v>82</v>
      </c>
      <c r="AW279" s="12" t="s">
        <v>35</v>
      </c>
      <c r="AX279" s="12" t="s">
        <v>72</v>
      </c>
      <c r="AY279" s="256" t="s">
        <v>161</v>
      </c>
    </row>
    <row r="280" s="12" customFormat="1">
      <c r="B280" s="245"/>
      <c r="C280" s="246"/>
      <c r="D280" s="247" t="s">
        <v>171</v>
      </c>
      <c r="E280" s="248" t="s">
        <v>21</v>
      </c>
      <c r="F280" s="249" t="s">
        <v>505</v>
      </c>
      <c r="G280" s="246"/>
      <c r="H280" s="250">
        <v>21.420000000000002</v>
      </c>
      <c r="I280" s="251"/>
      <c r="J280" s="246"/>
      <c r="K280" s="246"/>
      <c r="L280" s="252"/>
      <c r="M280" s="253"/>
      <c r="N280" s="254"/>
      <c r="O280" s="254"/>
      <c r="P280" s="254"/>
      <c r="Q280" s="254"/>
      <c r="R280" s="254"/>
      <c r="S280" s="254"/>
      <c r="T280" s="255"/>
      <c r="AT280" s="256" t="s">
        <v>171</v>
      </c>
      <c r="AU280" s="256" t="s">
        <v>82</v>
      </c>
      <c r="AV280" s="12" t="s">
        <v>82</v>
      </c>
      <c r="AW280" s="12" t="s">
        <v>35</v>
      </c>
      <c r="AX280" s="12" t="s">
        <v>72</v>
      </c>
      <c r="AY280" s="256" t="s">
        <v>161</v>
      </c>
    </row>
    <row r="281" s="12" customFormat="1">
      <c r="B281" s="245"/>
      <c r="C281" s="246"/>
      <c r="D281" s="247" t="s">
        <v>171</v>
      </c>
      <c r="E281" s="248" t="s">
        <v>21</v>
      </c>
      <c r="F281" s="249" t="s">
        <v>506</v>
      </c>
      <c r="G281" s="246"/>
      <c r="H281" s="250">
        <v>8.7639999999999993</v>
      </c>
      <c r="I281" s="251"/>
      <c r="J281" s="246"/>
      <c r="K281" s="246"/>
      <c r="L281" s="252"/>
      <c r="M281" s="253"/>
      <c r="N281" s="254"/>
      <c r="O281" s="254"/>
      <c r="P281" s="254"/>
      <c r="Q281" s="254"/>
      <c r="R281" s="254"/>
      <c r="S281" s="254"/>
      <c r="T281" s="255"/>
      <c r="AT281" s="256" t="s">
        <v>171</v>
      </c>
      <c r="AU281" s="256" t="s">
        <v>82</v>
      </c>
      <c r="AV281" s="12" t="s">
        <v>82</v>
      </c>
      <c r="AW281" s="12" t="s">
        <v>35</v>
      </c>
      <c r="AX281" s="12" t="s">
        <v>72</v>
      </c>
      <c r="AY281" s="256" t="s">
        <v>161</v>
      </c>
    </row>
    <row r="282" s="12" customFormat="1">
      <c r="B282" s="245"/>
      <c r="C282" s="246"/>
      <c r="D282" s="247" t="s">
        <v>171</v>
      </c>
      <c r="E282" s="248" t="s">
        <v>21</v>
      </c>
      <c r="F282" s="249" t="s">
        <v>507</v>
      </c>
      <c r="G282" s="246"/>
      <c r="H282" s="250">
        <v>4.6239999999999997</v>
      </c>
      <c r="I282" s="251"/>
      <c r="J282" s="246"/>
      <c r="K282" s="246"/>
      <c r="L282" s="252"/>
      <c r="M282" s="253"/>
      <c r="N282" s="254"/>
      <c r="O282" s="254"/>
      <c r="P282" s="254"/>
      <c r="Q282" s="254"/>
      <c r="R282" s="254"/>
      <c r="S282" s="254"/>
      <c r="T282" s="255"/>
      <c r="AT282" s="256" t="s">
        <v>171</v>
      </c>
      <c r="AU282" s="256" t="s">
        <v>82</v>
      </c>
      <c r="AV282" s="12" t="s">
        <v>82</v>
      </c>
      <c r="AW282" s="12" t="s">
        <v>35</v>
      </c>
      <c r="AX282" s="12" t="s">
        <v>72</v>
      </c>
      <c r="AY282" s="256" t="s">
        <v>161</v>
      </c>
    </row>
    <row r="283" s="13" customFormat="1">
      <c r="B283" s="257"/>
      <c r="C283" s="258"/>
      <c r="D283" s="247" t="s">
        <v>171</v>
      </c>
      <c r="E283" s="259" t="s">
        <v>21</v>
      </c>
      <c r="F283" s="260" t="s">
        <v>183</v>
      </c>
      <c r="G283" s="258"/>
      <c r="H283" s="261">
        <v>42.787999999999997</v>
      </c>
      <c r="I283" s="262"/>
      <c r="J283" s="258"/>
      <c r="K283" s="258"/>
      <c r="L283" s="263"/>
      <c r="M283" s="264"/>
      <c r="N283" s="265"/>
      <c r="O283" s="265"/>
      <c r="P283" s="265"/>
      <c r="Q283" s="265"/>
      <c r="R283" s="265"/>
      <c r="S283" s="265"/>
      <c r="T283" s="266"/>
      <c r="AT283" s="267" t="s">
        <v>171</v>
      </c>
      <c r="AU283" s="267" t="s">
        <v>82</v>
      </c>
      <c r="AV283" s="13" t="s">
        <v>162</v>
      </c>
      <c r="AW283" s="13" t="s">
        <v>35</v>
      </c>
      <c r="AX283" s="13" t="s">
        <v>80</v>
      </c>
      <c r="AY283" s="267" t="s">
        <v>161</v>
      </c>
    </row>
    <row r="284" s="1" customFormat="1" ht="25.5" customHeight="1">
      <c r="B284" s="46"/>
      <c r="C284" s="233" t="s">
        <v>508</v>
      </c>
      <c r="D284" s="233" t="s">
        <v>164</v>
      </c>
      <c r="E284" s="234" t="s">
        <v>509</v>
      </c>
      <c r="F284" s="235" t="s">
        <v>510</v>
      </c>
      <c r="G284" s="236" t="s">
        <v>175</v>
      </c>
      <c r="H284" s="237">
        <v>163.74000000000001</v>
      </c>
      <c r="I284" s="238"/>
      <c r="J284" s="239">
        <f>ROUND(I284*H284,2)</f>
        <v>0</v>
      </c>
      <c r="K284" s="235" t="s">
        <v>168</v>
      </c>
      <c r="L284" s="72"/>
      <c r="M284" s="240" t="s">
        <v>21</v>
      </c>
      <c r="N284" s="241" t="s">
        <v>43</v>
      </c>
      <c r="O284" s="47"/>
      <c r="P284" s="242">
        <f>O284*H284</f>
        <v>0</v>
      </c>
      <c r="Q284" s="242">
        <v>0</v>
      </c>
      <c r="R284" s="242">
        <f>Q284*H284</f>
        <v>0</v>
      </c>
      <c r="S284" s="242">
        <v>0.00048000000000000001</v>
      </c>
      <c r="T284" s="243">
        <f>S284*H284</f>
        <v>0.078595200000000004</v>
      </c>
      <c r="AR284" s="24" t="s">
        <v>169</v>
      </c>
      <c r="AT284" s="24" t="s">
        <v>164</v>
      </c>
      <c r="AU284" s="24" t="s">
        <v>82</v>
      </c>
      <c r="AY284" s="24" t="s">
        <v>161</v>
      </c>
      <c r="BE284" s="244">
        <f>IF(N284="základní",J284,0)</f>
        <v>0</v>
      </c>
      <c r="BF284" s="244">
        <f>IF(N284="snížená",J284,0)</f>
        <v>0</v>
      </c>
      <c r="BG284" s="244">
        <f>IF(N284="zákl. přenesená",J284,0)</f>
        <v>0</v>
      </c>
      <c r="BH284" s="244">
        <f>IF(N284="sníž. přenesená",J284,0)</f>
        <v>0</v>
      </c>
      <c r="BI284" s="244">
        <f>IF(N284="nulová",J284,0)</f>
        <v>0</v>
      </c>
      <c r="BJ284" s="24" t="s">
        <v>80</v>
      </c>
      <c r="BK284" s="244">
        <f>ROUND(I284*H284,2)</f>
        <v>0</v>
      </c>
      <c r="BL284" s="24" t="s">
        <v>169</v>
      </c>
      <c r="BM284" s="24" t="s">
        <v>511</v>
      </c>
    </row>
    <row r="285" s="12" customFormat="1">
      <c r="B285" s="245"/>
      <c r="C285" s="246"/>
      <c r="D285" s="247" t="s">
        <v>171</v>
      </c>
      <c r="E285" s="248" t="s">
        <v>21</v>
      </c>
      <c r="F285" s="249" t="s">
        <v>512</v>
      </c>
      <c r="G285" s="246"/>
      <c r="H285" s="250">
        <v>163.74000000000001</v>
      </c>
      <c r="I285" s="251"/>
      <c r="J285" s="246"/>
      <c r="K285" s="246"/>
      <c r="L285" s="252"/>
      <c r="M285" s="253"/>
      <c r="N285" s="254"/>
      <c r="O285" s="254"/>
      <c r="P285" s="254"/>
      <c r="Q285" s="254"/>
      <c r="R285" s="254"/>
      <c r="S285" s="254"/>
      <c r="T285" s="255"/>
      <c r="AT285" s="256" t="s">
        <v>171</v>
      </c>
      <c r="AU285" s="256" t="s">
        <v>82</v>
      </c>
      <c r="AV285" s="12" t="s">
        <v>82</v>
      </c>
      <c r="AW285" s="12" t="s">
        <v>35</v>
      </c>
      <c r="AX285" s="12" t="s">
        <v>80</v>
      </c>
      <c r="AY285" s="256" t="s">
        <v>161</v>
      </c>
    </row>
    <row r="286" s="1" customFormat="1" ht="25.5" customHeight="1">
      <c r="B286" s="46"/>
      <c r="C286" s="233" t="s">
        <v>513</v>
      </c>
      <c r="D286" s="233" t="s">
        <v>164</v>
      </c>
      <c r="E286" s="234" t="s">
        <v>514</v>
      </c>
      <c r="F286" s="235" t="s">
        <v>515</v>
      </c>
      <c r="G286" s="236" t="s">
        <v>175</v>
      </c>
      <c r="H286" s="237">
        <v>107.27</v>
      </c>
      <c r="I286" s="238"/>
      <c r="J286" s="239">
        <f>ROUND(I286*H286,2)</f>
        <v>0</v>
      </c>
      <c r="K286" s="235" t="s">
        <v>168</v>
      </c>
      <c r="L286" s="72"/>
      <c r="M286" s="240" t="s">
        <v>21</v>
      </c>
      <c r="N286" s="241" t="s">
        <v>43</v>
      </c>
      <c r="O286" s="47"/>
      <c r="P286" s="242">
        <f>O286*H286</f>
        <v>0</v>
      </c>
      <c r="Q286" s="242">
        <v>0</v>
      </c>
      <c r="R286" s="242">
        <f>Q286*H286</f>
        <v>0</v>
      </c>
      <c r="S286" s="242">
        <v>0.0023900000000000002</v>
      </c>
      <c r="T286" s="243">
        <f>S286*H286</f>
        <v>0.25637530000000003</v>
      </c>
      <c r="AR286" s="24" t="s">
        <v>169</v>
      </c>
      <c r="AT286" s="24" t="s">
        <v>164</v>
      </c>
      <c r="AU286" s="24" t="s">
        <v>82</v>
      </c>
      <c r="AY286" s="24" t="s">
        <v>161</v>
      </c>
      <c r="BE286" s="244">
        <f>IF(N286="základní",J286,0)</f>
        <v>0</v>
      </c>
      <c r="BF286" s="244">
        <f>IF(N286="snížená",J286,0)</f>
        <v>0</v>
      </c>
      <c r="BG286" s="244">
        <f>IF(N286="zákl. přenesená",J286,0)</f>
        <v>0</v>
      </c>
      <c r="BH286" s="244">
        <f>IF(N286="sníž. přenesená",J286,0)</f>
        <v>0</v>
      </c>
      <c r="BI286" s="244">
        <f>IF(N286="nulová",J286,0)</f>
        <v>0</v>
      </c>
      <c r="BJ286" s="24" t="s">
        <v>80</v>
      </c>
      <c r="BK286" s="244">
        <f>ROUND(I286*H286,2)</f>
        <v>0</v>
      </c>
      <c r="BL286" s="24" t="s">
        <v>169</v>
      </c>
      <c r="BM286" s="24" t="s">
        <v>516</v>
      </c>
    </row>
    <row r="287" s="12" customFormat="1">
      <c r="B287" s="245"/>
      <c r="C287" s="246"/>
      <c r="D287" s="247" t="s">
        <v>171</v>
      </c>
      <c r="E287" s="248" t="s">
        <v>21</v>
      </c>
      <c r="F287" s="249" t="s">
        <v>212</v>
      </c>
      <c r="G287" s="246"/>
      <c r="H287" s="250">
        <v>107.27</v>
      </c>
      <c r="I287" s="251"/>
      <c r="J287" s="246"/>
      <c r="K287" s="246"/>
      <c r="L287" s="252"/>
      <c r="M287" s="253"/>
      <c r="N287" s="254"/>
      <c r="O287" s="254"/>
      <c r="P287" s="254"/>
      <c r="Q287" s="254"/>
      <c r="R287" s="254"/>
      <c r="S287" s="254"/>
      <c r="T287" s="255"/>
      <c r="AT287" s="256" t="s">
        <v>171</v>
      </c>
      <c r="AU287" s="256" t="s">
        <v>82</v>
      </c>
      <c r="AV287" s="12" t="s">
        <v>82</v>
      </c>
      <c r="AW287" s="12" t="s">
        <v>35</v>
      </c>
      <c r="AX287" s="12" t="s">
        <v>80</v>
      </c>
      <c r="AY287" s="256" t="s">
        <v>161</v>
      </c>
    </row>
    <row r="288" s="1" customFormat="1" ht="25.5" customHeight="1">
      <c r="B288" s="46"/>
      <c r="C288" s="233" t="s">
        <v>517</v>
      </c>
      <c r="D288" s="233" t="s">
        <v>164</v>
      </c>
      <c r="E288" s="234" t="s">
        <v>518</v>
      </c>
      <c r="F288" s="235" t="s">
        <v>519</v>
      </c>
      <c r="G288" s="236" t="s">
        <v>175</v>
      </c>
      <c r="H288" s="237">
        <v>62.807000000000002</v>
      </c>
      <c r="I288" s="238"/>
      <c r="J288" s="239">
        <f>ROUND(I288*H288,2)</f>
        <v>0</v>
      </c>
      <c r="K288" s="235" t="s">
        <v>168</v>
      </c>
      <c r="L288" s="72"/>
      <c r="M288" s="240" t="s">
        <v>21</v>
      </c>
      <c r="N288" s="241" t="s">
        <v>43</v>
      </c>
      <c r="O288" s="47"/>
      <c r="P288" s="242">
        <f>O288*H288</f>
        <v>0</v>
      </c>
      <c r="Q288" s="242">
        <v>0</v>
      </c>
      <c r="R288" s="242">
        <f>Q288*H288</f>
        <v>0</v>
      </c>
      <c r="S288" s="242">
        <v>0.078</v>
      </c>
      <c r="T288" s="243">
        <f>S288*H288</f>
        <v>4.8989460000000005</v>
      </c>
      <c r="AR288" s="24" t="s">
        <v>169</v>
      </c>
      <c r="AT288" s="24" t="s">
        <v>164</v>
      </c>
      <c r="AU288" s="24" t="s">
        <v>82</v>
      </c>
      <c r="AY288" s="24" t="s">
        <v>161</v>
      </c>
      <c r="BE288" s="244">
        <f>IF(N288="základní",J288,0)</f>
        <v>0</v>
      </c>
      <c r="BF288" s="244">
        <f>IF(N288="snížená",J288,0)</f>
        <v>0</v>
      </c>
      <c r="BG288" s="244">
        <f>IF(N288="zákl. přenesená",J288,0)</f>
        <v>0</v>
      </c>
      <c r="BH288" s="244">
        <f>IF(N288="sníž. přenesená",J288,0)</f>
        <v>0</v>
      </c>
      <c r="BI288" s="244">
        <f>IF(N288="nulová",J288,0)</f>
        <v>0</v>
      </c>
      <c r="BJ288" s="24" t="s">
        <v>80</v>
      </c>
      <c r="BK288" s="244">
        <f>ROUND(I288*H288,2)</f>
        <v>0</v>
      </c>
      <c r="BL288" s="24" t="s">
        <v>169</v>
      </c>
      <c r="BM288" s="24" t="s">
        <v>520</v>
      </c>
    </row>
    <row r="289" s="12" customFormat="1">
      <c r="B289" s="245"/>
      <c r="C289" s="246"/>
      <c r="D289" s="247" t="s">
        <v>171</v>
      </c>
      <c r="E289" s="248" t="s">
        <v>21</v>
      </c>
      <c r="F289" s="249" t="s">
        <v>521</v>
      </c>
      <c r="G289" s="246"/>
      <c r="H289" s="250">
        <v>25.559999999999999</v>
      </c>
      <c r="I289" s="251"/>
      <c r="J289" s="246"/>
      <c r="K289" s="246"/>
      <c r="L289" s="252"/>
      <c r="M289" s="253"/>
      <c r="N289" s="254"/>
      <c r="O289" s="254"/>
      <c r="P289" s="254"/>
      <c r="Q289" s="254"/>
      <c r="R289" s="254"/>
      <c r="S289" s="254"/>
      <c r="T289" s="255"/>
      <c r="AT289" s="256" t="s">
        <v>171</v>
      </c>
      <c r="AU289" s="256" t="s">
        <v>82</v>
      </c>
      <c r="AV289" s="12" t="s">
        <v>82</v>
      </c>
      <c r="AW289" s="12" t="s">
        <v>35</v>
      </c>
      <c r="AX289" s="12" t="s">
        <v>72</v>
      </c>
      <c r="AY289" s="256" t="s">
        <v>161</v>
      </c>
    </row>
    <row r="290" s="12" customFormat="1">
      <c r="B290" s="245"/>
      <c r="C290" s="246"/>
      <c r="D290" s="247" t="s">
        <v>171</v>
      </c>
      <c r="E290" s="248" t="s">
        <v>21</v>
      </c>
      <c r="F290" s="249" t="s">
        <v>522</v>
      </c>
      <c r="G290" s="246"/>
      <c r="H290" s="250">
        <v>37.247</v>
      </c>
      <c r="I290" s="251"/>
      <c r="J290" s="246"/>
      <c r="K290" s="246"/>
      <c r="L290" s="252"/>
      <c r="M290" s="253"/>
      <c r="N290" s="254"/>
      <c r="O290" s="254"/>
      <c r="P290" s="254"/>
      <c r="Q290" s="254"/>
      <c r="R290" s="254"/>
      <c r="S290" s="254"/>
      <c r="T290" s="255"/>
      <c r="AT290" s="256" t="s">
        <v>171</v>
      </c>
      <c r="AU290" s="256" t="s">
        <v>82</v>
      </c>
      <c r="AV290" s="12" t="s">
        <v>82</v>
      </c>
      <c r="AW290" s="12" t="s">
        <v>35</v>
      </c>
      <c r="AX290" s="12" t="s">
        <v>72</v>
      </c>
      <c r="AY290" s="256" t="s">
        <v>161</v>
      </c>
    </row>
    <row r="291" s="13" customFormat="1">
      <c r="B291" s="257"/>
      <c r="C291" s="258"/>
      <c r="D291" s="247" t="s">
        <v>171</v>
      </c>
      <c r="E291" s="259" t="s">
        <v>21</v>
      </c>
      <c r="F291" s="260" t="s">
        <v>183</v>
      </c>
      <c r="G291" s="258"/>
      <c r="H291" s="261">
        <v>62.807000000000002</v>
      </c>
      <c r="I291" s="262"/>
      <c r="J291" s="258"/>
      <c r="K291" s="258"/>
      <c r="L291" s="263"/>
      <c r="M291" s="264"/>
      <c r="N291" s="265"/>
      <c r="O291" s="265"/>
      <c r="P291" s="265"/>
      <c r="Q291" s="265"/>
      <c r="R291" s="265"/>
      <c r="S291" s="265"/>
      <c r="T291" s="266"/>
      <c r="AT291" s="267" t="s">
        <v>171</v>
      </c>
      <c r="AU291" s="267" t="s">
        <v>82</v>
      </c>
      <c r="AV291" s="13" t="s">
        <v>162</v>
      </c>
      <c r="AW291" s="13" t="s">
        <v>35</v>
      </c>
      <c r="AX291" s="13" t="s">
        <v>80</v>
      </c>
      <c r="AY291" s="267" t="s">
        <v>161</v>
      </c>
    </row>
    <row r="292" s="11" customFormat="1" ht="29.88" customHeight="1">
      <c r="B292" s="217"/>
      <c r="C292" s="218"/>
      <c r="D292" s="219" t="s">
        <v>71</v>
      </c>
      <c r="E292" s="231" t="s">
        <v>523</v>
      </c>
      <c r="F292" s="231" t="s">
        <v>524</v>
      </c>
      <c r="G292" s="218"/>
      <c r="H292" s="218"/>
      <c r="I292" s="221"/>
      <c r="J292" s="232">
        <f>BK292</f>
        <v>0</v>
      </c>
      <c r="K292" s="218"/>
      <c r="L292" s="223"/>
      <c r="M292" s="224"/>
      <c r="N292" s="225"/>
      <c r="O292" s="225"/>
      <c r="P292" s="226">
        <f>P293</f>
        <v>0</v>
      </c>
      <c r="Q292" s="225"/>
      <c r="R292" s="226">
        <f>R293</f>
        <v>0</v>
      </c>
      <c r="S292" s="225"/>
      <c r="T292" s="227">
        <f>T293</f>
        <v>0</v>
      </c>
      <c r="AR292" s="228" t="s">
        <v>80</v>
      </c>
      <c r="AT292" s="229" t="s">
        <v>71</v>
      </c>
      <c r="AU292" s="229" t="s">
        <v>80</v>
      </c>
      <c r="AY292" s="228" t="s">
        <v>161</v>
      </c>
      <c r="BK292" s="230">
        <f>BK293</f>
        <v>0</v>
      </c>
    </row>
    <row r="293" s="1" customFormat="1" ht="38.25" customHeight="1">
      <c r="B293" s="46"/>
      <c r="C293" s="233" t="s">
        <v>525</v>
      </c>
      <c r="D293" s="233" t="s">
        <v>164</v>
      </c>
      <c r="E293" s="234" t="s">
        <v>526</v>
      </c>
      <c r="F293" s="235" t="s">
        <v>527</v>
      </c>
      <c r="G293" s="236" t="s">
        <v>528</v>
      </c>
      <c r="H293" s="237">
        <v>26.202000000000002</v>
      </c>
      <c r="I293" s="238"/>
      <c r="J293" s="239">
        <f>ROUND(I293*H293,2)</f>
        <v>0</v>
      </c>
      <c r="K293" s="235" t="s">
        <v>168</v>
      </c>
      <c r="L293" s="72"/>
      <c r="M293" s="240" t="s">
        <v>21</v>
      </c>
      <c r="N293" s="241" t="s">
        <v>43</v>
      </c>
      <c r="O293" s="47"/>
      <c r="P293" s="242">
        <f>O293*H293</f>
        <v>0</v>
      </c>
      <c r="Q293" s="242">
        <v>0</v>
      </c>
      <c r="R293" s="242">
        <f>Q293*H293</f>
        <v>0</v>
      </c>
      <c r="S293" s="242">
        <v>0</v>
      </c>
      <c r="T293" s="243">
        <f>S293*H293</f>
        <v>0</v>
      </c>
      <c r="AR293" s="24" t="s">
        <v>169</v>
      </c>
      <c r="AT293" s="24" t="s">
        <v>164</v>
      </c>
      <c r="AU293" s="24" t="s">
        <v>82</v>
      </c>
      <c r="AY293" s="24" t="s">
        <v>161</v>
      </c>
      <c r="BE293" s="244">
        <f>IF(N293="základní",J293,0)</f>
        <v>0</v>
      </c>
      <c r="BF293" s="244">
        <f>IF(N293="snížená",J293,0)</f>
        <v>0</v>
      </c>
      <c r="BG293" s="244">
        <f>IF(N293="zákl. přenesená",J293,0)</f>
        <v>0</v>
      </c>
      <c r="BH293" s="244">
        <f>IF(N293="sníž. přenesená",J293,0)</f>
        <v>0</v>
      </c>
      <c r="BI293" s="244">
        <f>IF(N293="nulová",J293,0)</f>
        <v>0</v>
      </c>
      <c r="BJ293" s="24" t="s">
        <v>80</v>
      </c>
      <c r="BK293" s="244">
        <f>ROUND(I293*H293,2)</f>
        <v>0</v>
      </c>
      <c r="BL293" s="24" t="s">
        <v>169</v>
      </c>
      <c r="BM293" s="24" t="s">
        <v>529</v>
      </c>
    </row>
    <row r="294" s="11" customFormat="1" ht="29.88" customHeight="1">
      <c r="B294" s="217"/>
      <c r="C294" s="218"/>
      <c r="D294" s="219" t="s">
        <v>71</v>
      </c>
      <c r="E294" s="231" t="s">
        <v>530</v>
      </c>
      <c r="F294" s="231" t="s">
        <v>531</v>
      </c>
      <c r="G294" s="218"/>
      <c r="H294" s="218"/>
      <c r="I294" s="221"/>
      <c r="J294" s="232">
        <f>BK294</f>
        <v>0</v>
      </c>
      <c r="K294" s="218"/>
      <c r="L294" s="223"/>
      <c r="M294" s="224"/>
      <c r="N294" s="225"/>
      <c r="O294" s="225"/>
      <c r="P294" s="226">
        <f>SUM(P295:P299)</f>
        <v>0</v>
      </c>
      <c r="Q294" s="225"/>
      <c r="R294" s="226">
        <f>SUM(R295:R299)</f>
        <v>0</v>
      </c>
      <c r="S294" s="225"/>
      <c r="T294" s="227">
        <f>SUM(T295:T299)</f>
        <v>0</v>
      </c>
      <c r="AR294" s="228" t="s">
        <v>80</v>
      </c>
      <c r="AT294" s="229" t="s">
        <v>71</v>
      </c>
      <c r="AU294" s="229" t="s">
        <v>80</v>
      </c>
      <c r="AY294" s="228" t="s">
        <v>161</v>
      </c>
      <c r="BK294" s="230">
        <f>SUM(BK295:BK299)</f>
        <v>0</v>
      </c>
    </row>
    <row r="295" s="1" customFormat="1" ht="25.5" customHeight="1">
      <c r="B295" s="46"/>
      <c r="C295" s="233" t="s">
        <v>532</v>
      </c>
      <c r="D295" s="233" t="s">
        <v>164</v>
      </c>
      <c r="E295" s="234" t="s">
        <v>533</v>
      </c>
      <c r="F295" s="235" t="s">
        <v>534</v>
      </c>
      <c r="G295" s="236" t="s">
        <v>528</v>
      </c>
      <c r="H295" s="237">
        <v>23.175999999999998</v>
      </c>
      <c r="I295" s="238"/>
      <c r="J295" s="239">
        <f>ROUND(I295*H295,2)</f>
        <v>0</v>
      </c>
      <c r="K295" s="235" t="s">
        <v>168</v>
      </c>
      <c r="L295" s="72"/>
      <c r="M295" s="240" t="s">
        <v>21</v>
      </c>
      <c r="N295" s="241" t="s">
        <v>43</v>
      </c>
      <c r="O295" s="47"/>
      <c r="P295" s="242">
        <f>O295*H295</f>
        <v>0</v>
      </c>
      <c r="Q295" s="242">
        <v>0</v>
      </c>
      <c r="R295" s="242">
        <f>Q295*H295</f>
        <v>0</v>
      </c>
      <c r="S295" s="242">
        <v>0</v>
      </c>
      <c r="T295" s="243">
        <f>S295*H295</f>
        <v>0</v>
      </c>
      <c r="AR295" s="24" t="s">
        <v>169</v>
      </c>
      <c r="AT295" s="24" t="s">
        <v>164</v>
      </c>
      <c r="AU295" s="24" t="s">
        <v>82</v>
      </c>
      <c r="AY295" s="24" t="s">
        <v>161</v>
      </c>
      <c r="BE295" s="244">
        <f>IF(N295="základní",J295,0)</f>
        <v>0</v>
      </c>
      <c r="BF295" s="244">
        <f>IF(N295="snížená",J295,0)</f>
        <v>0</v>
      </c>
      <c r="BG295" s="244">
        <f>IF(N295="zákl. přenesená",J295,0)</f>
        <v>0</v>
      </c>
      <c r="BH295" s="244">
        <f>IF(N295="sníž. přenesená",J295,0)</f>
        <v>0</v>
      </c>
      <c r="BI295" s="244">
        <f>IF(N295="nulová",J295,0)</f>
        <v>0</v>
      </c>
      <c r="BJ295" s="24" t="s">
        <v>80</v>
      </c>
      <c r="BK295" s="244">
        <f>ROUND(I295*H295,2)</f>
        <v>0</v>
      </c>
      <c r="BL295" s="24" t="s">
        <v>169</v>
      </c>
      <c r="BM295" s="24" t="s">
        <v>535</v>
      </c>
    </row>
    <row r="296" s="1" customFormat="1" ht="25.5" customHeight="1">
      <c r="B296" s="46"/>
      <c r="C296" s="233" t="s">
        <v>536</v>
      </c>
      <c r="D296" s="233" t="s">
        <v>164</v>
      </c>
      <c r="E296" s="234" t="s">
        <v>537</v>
      </c>
      <c r="F296" s="235" t="s">
        <v>538</v>
      </c>
      <c r="G296" s="236" t="s">
        <v>528</v>
      </c>
      <c r="H296" s="237">
        <v>23.175999999999998</v>
      </c>
      <c r="I296" s="238"/>
      <c r="J296" s="239">
        <f>ROUND(I296*H296,2)</f>
        <v>0</v>
      </c>
      <c r="K296" s="235" t="s">
        <v>168</v>
      </c>
      <c r="L296" s="72"/>
      <c r="M296" s="240" t="s">
        <v>21</v>
      </c>
      <c r="N296" s="241" t="s">
        <v>43</v>
      </c>
      <c r="O296" s="47"/>
      <c r="P296" s="242">
        <f>O296*H296</f>
        <v>0</v>
      </c>
      <c r="Q296" s="242">
        <v>0</v>
      </c>
      <c r="R296" s="242">
        <f>Q296*H296</f>
        <v>0</v>
      </c>
      <c r="S296" s="242">
        <v>0</v>
      </c>
      <c r="T296" s="243">
        <f>S296*H296</f>
        <v>0</v>
      </c>
      <c r="AR296" s="24" t="s">
        <v>169</v>
      </c>
      <c r="AT296" s="24" t="s">
        <v>164</v>
      </c>
      <c r="AU296" s="24" t="s">
        <v>82</v>
      </c>
      <c r="AY296" s="24" t="s">
        <v>161</v>
      </c>
      <c r="BE296" s="244">
        <f>IF(N296="základní",J296,0)</f>
        <v>0</v>
      </c>
      <c r="BF296" s="244">
        <f>IF(N296="snížená",J296,0)</f>
        <v>0</v>
      </c>
      <c r="BG296" s="244">
        <f>IF(N296="zákl. přenesená",J296,0)</f>
        <v>0</v>
      </c>
      <c r="BH296" s="244">
        <f>IF(N296="sníž. přenesená",J296,0)</f>
        <v>0</v>
      </c>
      <c r="BI296" s="244">
        <f>IF(N296="nulová",J296,0)</f>
        <v>0</v>
      </c>
      <c r="BJ296" s="24" t="s">
        <v>80</v>
      </c>
      <c r="BK296" s="244">
        <f>ROUND(I296*H296,2)</f>
        <v>0</v>
      </c>
      <c r="BL296" s="24" t="s">
        <v>169</v>
      </c>
      <c r="BM296" s="24" t="s">
        <v>539</v>
      </c>
    </row>
    <row r="297" s="1" customFormat="1" ht="25.5" customHeight="1">
      <c r="B297" s="46"/>
      <c r="C297" s="233" t="s">
        <v>540</v>
      </c>
      <c r="D297" s="233" t="s">
        <v>164</v>
      </c>
      <c r="E297" s="234" t="s">
        <v>541</v>
      </c>
      <c r="F297" s="235" t="s">
        <v>542</v>
      </c>
      <c r="G297" s="236" t="s">
        <v>528</v>
      </c>
      <c r="H297" s="237">
        <v>208.584</v>
      </c>
      <c r="I297" s="238"/>
      <c r="J297" s="239">
        <f>ROUND(I297*H297,2)</f>
        <v>0</v>
      </c>
      <c r="K297" s="235" t="s">
        <v>168</v>
      </c>
      <c r="L297" s="72"/>
      <c r="M297" s="240" t="s">
        <v>21</v>
      </c>
      <c r="N297" s="241" t="s">
        <v>43</v>
      </c>
      <c r="O297" s="47"/>
      <c r="P297" s="242">
        <f>O297*H297</f>
        <v>0</v>
      </c>
      <c r="Q297" s="242">
        <v>0</v>
      </c>
      <c r="R297" s="242">
        <f>Q297*H297</f>
        <v>0</v>
      </c>
      <c r="S297" s="242">
        <v>0</v>
      </c>
      <c r="T297" s="243">
        <f>S297*H297</f>
        <v>0</v>
      </c>
      <c r="AR297" s="24" t="s">
        <v>169</v>
      </c>
      <c r="AT297" s="24" t="s">
        <v>164</v>
      </c>
      <c r="AU297" s="24" t="s">
        <v>82</v>
      </c>
      <c r="AY297" s="24" t="s">
        <v>161</v>
      </c>
      <c r="BE297" s="244">
        <f>IF(N297="základní",J297,0)</f>
        <v>0</v>
      </c>
      <c r="BF297" s="244">
        <f>IF(N297="snížená",J297,0)</f>
        <v>0</v>
      </c>
      <c r="BG297" s="244">
        <f>IF(N297="zákl. přenesená",J297,0)</f>
        <v>0</v>
      </c>
      <c r="BH297" s="244">
        <f>IF(N297="sníž. přenesená",J297,0)</f>
        <v>0</v>
      </c>
      <c r="BI297" s="244">
        <f>IF(N297="nulová",J297,0)</f>
        <v>0</v>
      </c>
      <c r="BJ297" s="24" t="s">
        <v>80</v>
      </c>
      <c r="BK297" s="244">
        <f>ROUND(I297*H297,2)</f>
        <v>0</v>
      </c>
      <c r="BL297" s="24" t="s">
        <v>169</v>
      </c>
      <c r="BM297" s="24" t="s">
        <v>543</v>
      </c>
    </row>
    <row r="298" s="12" customFormat="1">
      <c r="B298" s="245"/>
      <c r="C298" s="246"/>
      <c r="D298" s="247" t="s">
        <v>171</v>
      </c>
      <c r="E298" s="246"/>
      <c r="F298" s="249" t="s">
        <v>544</v>
      </c>
      <c r="G298" s="246"/>
      <c r="H298" s="250">
        <v>208.584</v>
      </c>
      <c r="I298" s="251"/>
      <c r="J298" s="246"/>
      <c r="K298" s="246"/>
      <c r="L298" s="252"/>
      <c r="M298" s="253"/>
      <c r="N298" s="254"/>
      <c r="O298" s="254"/>
      <c r="P298" s="254"/>
      <c r="Q298" s="254"/>
      <c r="R298" s="254"/>
      <c r="S298" s="254"/>
      <c r="T298" s="255"/>
      <c r="AT298" s="256" t="s">
        <v>171</v>
      </c>
      <c r="AU298" s="256" t="s">
        <v>82</v>
      </c>
      <c r="AV298" s="12" t="s">
        <v>82</v>
      </c>
      <c r="AW298" s="12" t="s">
        <v>6</v>
      </c>
      <c r="AX298" s="12" t="s">
        <v>80</v>
      </c>
      <c r="AY298" s="256" t="s">
        <v>161</v>
      </c>
    </row>
    <row r="299" s="1" customFormat="1" ht="38.25" customHeight="1">
      <c r="B299" s="46"/>
      <c r="C299" s="233" t="s">
        <v>545</v>
      </c>
      <c r="D299" s="233" t="s">
        <v>164</v>
      </c>
      <c r="E299" s="234" t="s">
        <v>546</v>
      </c>
      <c r="F299" s="235" t="s">
        <v>547</v>
      </c>
      <c r="G299" s="236" t="s">
        <v>528</v>
      </c>
      <c r="H299" s="237">
        <v>23.175999999999998</v>
      </c>
      <c r="I299" s="238"/>
      <c r="J299" s="239">
        <f>ROUND(I299*H299,2)</f>
        <v>0</v>
      </c>
      <c r="K299" s="235" t="s">
        <v>168</v>
      </c>
      <c r="L299" s="72"/>
      <c r="M299" s="240" t="s">
        <v>21</v>
      </c>
      <c r="N299" s="241" t="s">
        <v>43</v>
      </c>
      <c r="O299" s="47"/>
      <c r="P299" s="242">
        <f>O299*H299</f>
        <v>0</v>
      </c>
      <c r="Q299" s="242">
        <v>0</v>
      </c>
      <c r="R299" s="242">
        <f>Q299*H299</f>
        <v>0</v>
      </c>
      <c r="S299" s="242">
        <v>0</v>
      </c>
      <c r="T299" s="243">
        <f>S299*H299</f>
        <v>0</v>
      </c>
      <c r="AR299" s="24" t="s">
        <v>169</v>
      </c>
      <c r="AT299" s="24" t="s">
        <v>164</v>
      </c>
      <c r="AU299" s="24" t="s">
        <v>82</v>
      </c>
      <c r="AY299" s="24" t="s">
        <v>161</v>
      </c>
      <c r="BE299" s="244">
        <f>IF(N299="základní",J299,0)</f>
        <v>0</v>
      </c>
      <c r="BF299" s="244">
        <f>IF(N299="snížená",J299,0)</f>
        <v>0</v>
      </c>
      <c r="BG299" s="244">
        <f>IF(N299="zákl. přenesená",J299,0)</f>
        <v>0</v>
      </c>
      <c r="BH299" s="244">
        <f>IF(N299="sníž. přenesená",J299,0)</f>
        <v>0</v>
      </c>
      <c r="BI299" s="244">
        <f>IF(N299="nulová",J299,0)</f>
        <v>0</v>
      </c>
      <c r="BJ299" s="24" t="s">
        <v>80</v>
      </c>
      <c r="BK299" s="244">
        <f>ROUND(I299*H299,2)</f>
        <v>0</v>
      </c>
      <c r="BL299" s="24" t="s">
        <v>169</v>
      </c>
      <c r="BM299" s="24" t="s">
        <v>548</v>
      </c>
    </row>
    <row r="300" s="11" customFormat="1" ht="37.44" customHeight="1">
      <c r="B300" s="217"/>
      <c r="C300" s="218"/>
      <c r="D300" s="219" t="s">
        <v>71</v>
      </c>
      <c r="E300" s="220" t="s">
        <v>549</v>
      </c>
      <c r="F300" s="220" t="s">
        <v>550</v>
      </c>
      <c r="G300" s="218"/>
      <c r="H300" s="218"/>
      <c r="I300" s="221"/>
      <c r="J300" s="222">
        <f>BK300</f>
        <v>0</v>
      </c>
      <c r="K300" s="218"/>
      <c r="L300" s="223"/>
      <c r="M300" s="224"/>
      <c r="N300" s="225"/>
      <c r="O300" s="225"/>
      <c r="P300" s="226">
        <f>P301+P320+P336+P379+P400+P427+P435+P466+P484+P524</f>
        <v>0</v>
      </c>
      <c r="Q300" s="225"/>
      <c r="R300" s="226">
        <f>R301+R320+R336+R379+R400+R427+R435+R466+R484+R524</f>
        <v>9.2946103799999999</v>
      </c>
      <c r="S300" s="225"/>
      <c r="T300" s="227">
        <f>T301+T320+T336+T379+T400+T427+T435+T466+T484+T524</f>
        <v>1.9588528399999998</v>
      </c>
      <c r="AR300" s="228" t="s">
        <v>80</v>
      </c>
      <c r="AT300" s="229" t="s">
        <v>71</v>
      </c>
      <c r="AU300" s="229" t="s">
        <v>72</v>
      </c>
      <c r="AY300" s="228" t="s">
        <v>161</v>
      </c>
      <c r="BK300" s="230">
        <f>BK301+BK320+BK336+BK379+BK400+BK427+BK435+BK466+BK484+BK524</f>
        <v>0</v>
      </c>
    </row>
    <row r="301" s="11" customFormat="1" ht="19.92" customHeight="1">
      <c r="B301" s="217"/>
      <c r="C301" s="218"/>
      <c r="D301" s="219" t="s">
        <v>71</v>
      </c>
      <c r="E301" s="231" t="s">
        <v>551</v>
      </c>
      <c r="F301" s="231" t="s">
        <v>552</v>
      </c>
      <c r="G301" s="218"/>
      <c r="H301" s="218"/>
      <c r="I301" s="221"/>
      <c r="J301" s="232">
        <f>BK301</f>
        <v>0</v>
      </c>
      <c r="K301" s="218"/>
      <c r="L301" s="223"/>
      <c r="M301" s="224"/>
      <c r="N301" s="225"/>
      <c r="O301" s="225"/>
      <c r="P301" s="226">
        <f>SUM(P302:P319)</f>
        <v>0</v>
      </c>
      <c r="Q301" s="225"/>
      <c r="R301" s="226">
        <f>SUM(R302:R319)</f>
        <v>0</v>
      </c>
      <c r="S301" s="225"/>
      <c r="T301" s="227">
        <f>SUM(T302:T319)</f>
        <v>0.27995999999999999</v>
      </c>
      <c r="AR301" s="228" t="s">
        <v>82</v>
      </c>
      <c r="AT301" s="229" t="s">
        <v>71</v>
      </c>
      <c r="AU301" s="229" t="s">
        <v>80</v>
      </c>
      <c r="AY301" s="228" t="s">
        <v>161</v>
      </c>
      <c r="BK301" s="230">
        <f>SUM(BK302:BK319)</f>
        <v>0</v>
      </c>
    </row>
    <row r="302" s="1" customFormat="1" ht="25.5" customHeight="1">
      <c r="B302" s="46"/>
      <c r="C302" s="233" t="s">
        <v>553</v>
      </c>
      <c r="D302" s="233" t="s">
        <v>164</v>
      </c>
      <c r="E302" s="234" t="s">
        <v>554</v>
      </c>
      <c r="F302" s="235" t="s">
        <v>555</v>
      </c>
      <c r="G302" s="236" t="s">
        <v>343</v>
      </c>
      <c r="H302" s="237">
        <v>1</v>
      </c>
      <c r="I302" s="238"/>
      <c r="J302" s="239">
        <f>ROUND(I302*H302,2)</f>
        <v>0</v>
      </c>
      <c r="K302" s="235" t="s">
        <v>199</v>
      </c>
      <c r="L302" s="72"/>
      <c r="M302" s="240" t="s">
        <v>21</v>
      </c>
      <c r="N302" s="241" t="s">
        <v>43</v>
      </c>
      <c r="O302" s="47"/>
      <c r="P302" s="242">
        <f>O302*H302</f>
        <v>0</v>
      </c>
      <c r="Q302" s="242">
        <v>0</v>
      </c>
      <c r="R302" s="242">
        <f>Q302*H302</f>
        <v>0</v>
      </c>
      <c r="S302" s="242">
        <v>0</v>
      </c>
      <c r="T302" s="243">
        <f>S302*H302</f>
        <v>0</v>
      </c>
      <c r="AR302" s="24" t="s">
        <v>255</v>
      </c>
      <c r="AT302" s="24" t="s">
        <v>164</v>
      </c>
      <c r="AU302" s="24" t="s">
        <v>82</v>
      </c>
      <c r="AY302" s="24" t="s">
        <v>161</v>
      </c>
      <c r="BE302" s="244">
        <f>IF(N302="základní",J302,0)</f>
        <v>0</v>
      </c>
      <c r="BF302" s="244">
        <f>IF(N302="snížená",J302,0)</f>
        <v>0</v>
      </c>
      <c r="BG302" s="244">
        <f>IF(N302="zákl. přenesená",J302,0)</f>
        <v>0</v>
      </c>
      <c r="BH302" s="244">
        <f>IF(N302="sníž. přenesená",J302,0)</f>
        <v>0</v>
      </c>
      <c r="BI302" s="244">
        <f>IF(N302="nulová",J302,0)</f>
        <v>0</v>
      </c>
      <c r="BJ302" s="24" t="s">
        <v>80</v>
      </c>
      <c r="BK302" s="244">
        <f>ROUND(I302*H302,2)</f>
        <v>0</v>
      </c>
      <c r="BL302" s="24" t="s">
        <v>255</v>
      </c>
      <c r="BM302" s="24" t="s">
        <v>556</v>
      </c>
    </row>
    <row r="303" s="1" customFormat="1" ht="16.5" customHeight="1">
      <c r="B303" s="46"/>
      <c r="C303" s="233" t="s">
        <v>557</v>
      </c>
      <c r="D303" s="233" t="s">
        <v>164</v>
      </c>
      <c r="E303" s="234" t="s">
        <v>558</v>
      </c>
      <c r="F303" s="235" t="s">
        <v>559</v>
      </c>
      <c r="G303" s="236" t="s">
        <v>560</v>
      </c>
      <c r="H303" s="237">
        <v>4</v>
      </c>
      <c r="I303" s="238"/>
      <c r="J303" s="239">
        <f>ROUND(I303*H303,2)</f>
        <v>0</v>
      </c>
      <c r="K303" s="235" t="s">
        <v>168</v>
      </c>
      <c r="L303" s="72"/>
      <c r="M303" s="240" t="s">
        <v>21</v>
      </c>
      <c r="N303" s="241" t="s">
        <v>43</v>
      </c>
      <c r="O303" s="47"/>
      <c r="P303" s="242">
        <f>O303*H303</f>
        <v>0</v>
      </c>
      <c r="Q303" s="242">
        <v>0</v>
      </c>
      <c r="R303" s="242">
        <f>Q303*H303</f>
        <v>0</v>
      </c>
      <c r="S303" s="242">
        <v>0.01933</v>
      </c>
      <c r="T303" s="243">
        <f>S303*H303</f>
        <v>0.07732</v>
      </c>
      <c r="AR303" s="24" t="s">
        <v>255</v>
      </c>
      <c r="AT303" s="24" t="s">
        <v>164</v>
      </c>
      <c r="AU303" s="24" t="s">
        <v>82</v>
      </c>
      <c r="AY303" s="24" t="s">
        <v>161</v>
      </c>
      <c r="BE303" s="244">
        <f>IF(N303="základní",J303,0)</f>
        <v>0</v>
      </c>
      <c r="BF303" s="244">
        <f>IF(N303="snížená",J303,0)</f>
        <v>0</v>
      </c>
      <c r="BG303" s="244">
        <f>IF(N303="zákl. přenesená",J303,0)</f>
        <v>0</v>
      </c>
      <c r="BH303" s="244">
        <f>IF(N303="sníž. přenesená",J303,0)</f>
        <v>0</v>
      </c>
      <c r="BI303" s="244">
        <f>IF(N303="nulová",J303,0)</f>
        <v>0</v>
      </c>
      <c r="BJ303" s="24" t="s">
        <v>80</v>
      </c>
      <c r="BK303" s="244">
        <f>ROUND(I303*H303,2)</f>
        <v>0</v>
      </c>
      <c r="BL303" s="24" t="s">
        <v>255</v>
      </c>
      <c r="BM303" s="24" t="s">
        <v>561</v>
      </c>
    </row>
    <row r="304" s="14" customFormat="1">
      <c r="B304" s="268"/>
      <c r="C304" s="269"/>
      <c r="D304" s="247" t="s">
        <v>171</v>
      </c>
      <c r="E304" s="270" t="s">
        <v>21</v>
      </c>
      <c r="F304" s="271" t="s">
        <v>562</v>
      </c>
      <c r="G304" s="269"/>
      <c r="H304" s="270" t="s">
        <v>21</v>
      </c>
      <c r="I304" s="272"/>
      <c r="J304" s="269"/>
      <c r="K304" s="269"/>
      <c r="L304" s="273"/>
      <c r="M304" s="274"/>
      <c r="N304" s="275"/>
      <c r="O304" s="275"/>
      <c r="P304" s="275"/>
      <c r="Q304" s="275"/>
      <c r="R304" s="275"/>
      <c r="S304" s="275"/>
      <c r="T304" s="276"/>
      <c r="AT304" s="277" t="s">
        <v>171</v>
      </c>
      <c r="AU304" s="277" t="s">
        <v>82</v>
      </c>
      <c r="AV304" s="14" t="s">
        <v>80</v>
      </c>
      <c r="AW304" s="14" t="s">
        <v>35</v>
      </c>
      <c r="AX304" s="14" t="s">
        <v>72</v>
      </c>
      <c r="AY304" s="277" t="s">
        <v>161</v>
      </c>
    </row>
    <row r="305" s="12" customFormat="1">
      <c r="B305" s="245"/>
      <c r="C305" s="246"/>
      <c r="D305" s="247" t="s">
        <v>171</v>
      </c>
      <c r="E305" s="248" t="s">
        <v>21</v>
      </c>
      <c r="F305" s="249" t="s">
        <v>169</v>
      </c>
      <c r="G305" s="246"/>
      <c r="H305" s="250">
        <v>4</v>
      </c>
      <c r="I305" s="251"/>
      <c r="J305" s="246"/>
      <c r="K305" s="246"/>
      <c r="L305" s="252"/>
      <c r="M305" s="253"/>
      <c r="N305" s="254"/>
      <c r="O305" s="254"/>
      <c r="P305" s="254"/>
      <c r="Q305" s="254"/>
      <c r="R305" s="254"/>
      <c r="S305" s="254"/>
      <c r="T305" s="255"/>
      <c r="AT305" s="256" t="s">
        <v>171</v>
      </c>
      <c r="AU305" s="256" t="s">
        <v>82</v>
      </c>
      <c r="AV305" s="12" t="s">
        <v>82</v>
      </c>
      <c r="AW305" s="12" t="s">
        <v>35</v>
      </c>
      <c r="AX305" s="12" t="s">
        <v>80</v>
      </c>
      <c r="AY305" s="256" t="s">
        <v>161</v>
      </c>
    </row>
    <row r="306" s="1" customFormat="1" ht="16.5" customHeight="1">
      <c r="B306" s="46"/>
      <c r="C306" s="233" t="s">
        <v>563</v>
      </c>
      <c r="D306" s="233" t="s">
        <v>164</v>
      </c>
      <c r="E306" s="234" t="s">
        <v>564</v>
      </c>
      <c r="F306" s="235" t="s">
        <v>565</v>
      </c>
      <c r="G306" s="236" t="s">
        <v>560</v>
      </c>
      <c r="H306" s="237">
        <v>2</v>
      </c>
      <c r="I306" s="238"/>
      <c r="J306" s="239">
        <f>ROUND(I306*H306,2)</f>
        <v>0</v>
      </c>
      <c r="K306" s="235" t="s">
        <v>168</v>
      </c>
      <c r="L306" s="72"/>
      <c r="M306" s="240" t="s">
        <v>21</v>
      </c>
      <c r="N306" s="241" t="s">
        <v>43</v>
      </c>
      <c r="O306" s="47"/>
      <c r="P306" s="242">
        <f>O306*H306</f>
        <v>0</v>
      </c>
      <c r="Q306" s="242">
        <v>0</v>
      </c>
      <c r="R306" s="242">
        <f>Q306*H306</f>
        <v>0</v>
      </c>
      <c r="S306" s="242">
        <v>0.03968</v>
      </c>
      <c r="T306" s="243">
        <f>S306*H306</f>
        <v>0.07936</v>
      </c>
      <c r="AR306" s="24" t="s">
        <v>255</v>
      </c>
      <c r="AT306" s="24" t="s">
        <v>164</v>
      </c>
      <c r="AU306" s="24" t="s">
        <v>82</v>
      </c>
      <c r="AY306" s="24" t="s">
        <v>161</v>
      </c>
      <c r="BE306" s="244">
        <f>IF(N306="základní",J306,0)</f>
        <v>0</v>
      </c>
      <c r="BF306" s="244">
        <f>IF(N306="snížená",J306,0)</f>
        <v>0</v>
      </c>
      <c r="BG306" s="244">
        <f>IF(N306="zákl. přenesená",J306,0)</f>
        <v>0</v>
      </c>
      <c r="BH306" s="244">
        <f>IF(N306="sníž. přenesená",J306,0)</f>
        <v>0</v>
      </c>
      <c r="BI306" s="244">
        <f>IF(N306="nulová",J306,0)</f>
        <v>0</v>
      </c>
      <c r="BJ306" s="24" t="s">
        <v>80</v>
      </c>
      <c r="BK306" s="244">
        <f>ROUND(I306*H306,2)</f>
        <v>0</v>
      </c>
      <c r="BL306" s="24" t="s">
        <v>255</v>
      </c>
      <c r="BM306" s="24" t="s">
        <v>566</v>
      </c>
    </row>
    <row r="307" s="14" customFormat="1">
      <c r="B307" s="268"/>
      <c r="C307" s="269"/>
      <c r="D307" s="247" t="s">
        <v>171</v>
      </c>
      <c r="E307" s="270" t="s">
        <v>21</v>
      </c>
      <c r="F307" s="271" t="s">
        <v>567</v>
      </c>
      <c r="G307" s="269"/>
      <c r="H307" s="270" t="s">
        <v>21</v>
      </c>
      <c r="I307" s="272"/>
      <c r="J307" s="269"/>
      <c r="K307" s="269"/>
      <c r="L307" s="273"/>
      <c r="M307" s="274"/>
      <c r="N307" s="275"/>
      <c r="O307" s="275"/>
      <c r="P307" s="275"/>
      <c r="Q307" s="275"/>
      <c r="R307" s="275"/>
      <c r="S307" s="275"/>
      <c r="T307" s="276"/>
      <c r="AT307" s="277" t="s">
        <v>171</v>
      </c>
      <c r="AU307" s="277" t="s">
        <v>82</v>
      </c>
      <c r="AV307" s="14" t="s">
        <v>80</v>
      </c>
      <c r="AW307" s="14" t="s">
        <v>35</v>
      </c>
      <c r="AX307" s="14" t="s">
        <v>72</v>
      </c>
      <c r="AY307" s="277" t="s">
        <v>161</v>
      </c>
    </row>
    <row r="308" s="12" customFormat="1">
      <c r="B308" s="245"/>
      <c r="C308" s="246"/>
      <c r="D308" s="247" t="s">
        <v>171</v>
      </c>
      <c r="E308" s="248" t="s">
        <v>21</v>
      </c>
      <c r="F308" s="249" t="s">
        <v>82</v>
      </c>
      <c r="G308" s="246"/>
      <c r="H308" s="250">
        <v>2</v>
      </c>
      <c r="I308" s="251"/>
      <c r="J308" s="246"/>
      <c r="K308" s="246"/>
      <c r="L308" s="252"/>
      <c r="M308" s="253"/>
      <c r="N308" s="254"/>
      <c r="O308" s="254"/>
      <c r="P308" s="254"/>
      <c r="Q308" s="254"/>
      <c r="R308" s="254"/>
      <c r="S308" s="254"/>
      <c r="T308" s="255"/>
      <c r="AT308" s="256" t="s">
        <v>171</v>
      </c>
      <c r="AU308" s="256" t="s">
        <v>82</v>
      </c>
      <c r="AV308" s="12" t="s">
        <v>82</v>
      </c>
      <c r="AW308" s="12" t="s">
        <v>35</v>
      </c>
      <c r="AX308" s="12" t="s">
        <v>80</v>
      </c>
      <c r="AY308" s="256" t="s">
        <v>161</v>
      </c>
    </row>
    <row r="309" s="1" customFormat="1" ht="16.5" customHeight="1">
      <c r="B309" s="46"/>
      <c r="C309" s="233" t="s">
        <v>568</v>
      </c>
      <c r="D309" s="233" t="s">
        <v>164</v>
      </c>
      <c r="E309" s="234" t="s">
        <v>569</v>
      </c>
      <c r="F309" s="235" t="s">
        <v>570</v>
      </c>
      <c r="G309" s="236" t="s">
        <v>560</v>
      </c>
      <c r="H309" s="237">
        <v>4</v>
      </c>
      <c r="I309" s="238"/>
      <c r="J309" s="239">
        <f>ROUND(I309*H309,2)</f>
        <v>0</v>
      </c>
      <c r="K309" s="235" t="s">
        <v>168</v>
      </c>
      <c r="L309" s="72"/>
      <c r="M309" s="240" t="s">
        <v>21</v>
      </c>
      <c r="N309" s="241" t="s">
        <v>43</v>
      </c>
      <c r="O309" s="47"/>
      <c r="P309" s="242">
        <f>O309*H309</f>
        <v>0</v>
      </c>
      <c r="Q309" s="242">
        <v>0</v>
      </c>
      <c r="R309" s="242">
        <f>Q309*H309</f>
        <v>0</v>
      </c>
      <c r="S309" s="242">
        <v>0.019460000000000002</v>
      </c>
      <c r="T309" s="243">
        <f>S309*H309</f>
        <v>0.077840000000000006</v>
      </c>
      <c r="AR309" s="24" t="s">
        <v>255</v>
      </c>
      <c r="AT309" s="24" t="s">
        <v>164</v>
      </c>
      <c r="AU309" s="24" t="s">
        <v>82</v>
      </c>
      <c r="AY309" s="24" t="s">
        <v>161</v>
      </c>
      <c r="BE309" s="244">
        <f>IF(N309="základní",J309,0)</f>
        <v>0</v>
      </c>
      <c r="BF309" s="244">
        <f>IF(N309="snížená",J309,0)</f>
        <v>0</v>
      </c>
      <c r="BG309" s="244">
        <f>IF(N309="zákl. přenesená",J309,0)</f>
        <v>0</v>
      </c>
      <c r="BH309" s="244">
        <f>IF(N309="sníž. přenesená",J309,0)</f>
        <v>0</v>
      </c>
      <c r="BI309" s="244">
        <f>IF(N309="nulová",J309,0)</f>
        <v>0</v>
      </c>
      <c r="BJ309" s="24" t="s">
        <v>80</v>
      </c>
      <c r="BK309" s="244">
        <f>ROUND(I309*H309,2)</f>
        <v>0</v>
      </c>
      <c r="BL309" s="24" t="s">
        <v>255</v>
      </c>
      <c r="BM309" s="24" t="s">
        <v>571</v>
      </c>
    </row>
    <row r="310" s="14" customFormat="1">
      <c r="B310" s="268"/>
      <c r="C310" s="269"/>
      <c r="D310" s="247" t="s">
        <v>171</v>
      </c>
      <c r="E310" s="270" t="s">
        <v>21</v>
      </c>
      <c r="F310" s="271" t="s">
        <v>304</v>
      </c>
      <c r="G310" s="269"/>
      <c r="H310" s="270" t="s">
        <v>21</v>
      </c>
      <c r="I310" s="272"/>
      <c r="J310" s="269"/>
      <c r="K310" s="269"/>
      <c r="L310" s="273"/>
      <c r="M310" s="274"/>
      <c r="N310" s="275"/>
      <c r="O310" s="275"/>
      <c r="P310" s="275"/>
      <c r="Q310" s="275"/>
      <c r="R310" s="275"/>
      <c r="S310" s="275"/>
      <c r="T310" s="276"/>
      <c r="AT310" s="277" t="s">
        <v>171</v>
      </c>
      <c r="AU310" s="277" t="s">
        <v>82</v>
      </c>
      <c r="AV310" s="14" t="s">
        <v>80</v>
      </c>
      <c r="AW310" s="14" t="s">
        <v>35</v>
      </c>
      <c r="AX310" s="14" t="s">
        <v>72</v>
      </c>
      <c r="AY310" s="277" t="s">
        <v>161</v>
      </c>
    </row>
    <row r="311" s="12" customFormat="1">
      <c r="B311" s="245"/>
      <c r="C311" s="246"/>
      <c r="D311" s="247" t="s">
        <v>171</v>
      </c>
      <c r="E311" s="248" t="s">
        <v>21</v>
      </c>
      <c r="F311" s="249" t="s">
        <v>572</v>
      </c>
      <c r="G311" s="246"/>
      <c r="H311" s="250">
        <v>4</v>
      </c>
      <c r="I311" s="251"/>
      <c r="J311" s="246"/>
      <c r="K311" s="246"/>
      <c r="L311" s="252"/>
      <c r="M311" s="253"/>
      <c r="N311" s="254"/>
      <c r="O311" s="254"/>
      <c r="P311" s="254"/>
      <c r="Q311" s="254"/>
      <c r="R311" s="254"/>
      <c r="S311" s="254"/>
      <c r="T311" s="255"/>
      <c r="AT311" s="256" t="s">
        <v>171</v>
      </c>
      <c r="AU311" s="256" t="s">
        <v>82</v>
      </c>
      <c r="AV311" s="12" t="s">
        <v>82</v>
      </c>
      <c r="AW311" s="12" t="s">
        <v>35</v>
      </c>
      <c r="AX311" s="12" t="s">
        <v>80</v>
      </c>
      <c r="AY311" s="256" t="s">
        <v>161</v>
      </c>
    </row>
    <row r="312" s="1" customFormat="1" ht="25.5" customHeight="1">
      <c r="B312" s="46"/>
      <c r="C312" s="233" t="s">
        <v>573</v>
      </c>
      <c r="D312" s="233" t="s">
        <v>164</v>
      </c>
      <c r="E312" s="234" t="s">
        <v>574</v>
      </c>
      <c r="F312" s="235" t="s">
        <v>575</v>
      </c>
      <c r="G312" s="236" t="s">
        <v>560</v>
      </c>
      <c r="H312" s="237">
        <v>1</v>
      </c>
      <c r="I312" s="238"/>
      <c r="J312" s="239">
        <f>ROUND(I312*H312,2)</f>
        <v>0</v>
      </c>
      <c r="K312" s="235" t="s">
        <v>168</v>
      </c>
      <c r="L312" s="72"/>
      <c r="M312" s="240" t="s">
        <v>21</v>
      </c>
      <c r="N312" s="241" t="s">
        <v>43</v>
      </c>
      <c r="O312" s="47"/>
      <c r="P312" s="242">
        <f>O312*H312</f>
        <v>0</v>
      </c>
      <c r="Q312" s="242">
        <v>0</v>
      </c>
      <c r="R312" s="242">
        <f>Q312*H312</f>
        <v>0</v>
      </c>
      <c r="S312" s="242">
        <v>0.034700000000000002</v>
      </c>
      <c r="T312" s="243">
        <f>S312*H312</f>
        <v>0.034700000000000002</v>
      </c>
      <c r="AR312" s="24" t="s">
        <v>255</v>
      </c>
      <c r="AT312" s="24" t="s">
        <v>164</v>
      </c>
      <c r="AU312" s="24" t="s">
        <v>82</v>
      </c>
      <c r="AY312" s="24" t="s">
        <v>161</v>
      </c>
      <c r="BE312" s="244">
        <f>IF(N312="základní",J312,0)</f>
        <v>0</v>
      </c>
      <c r="BF312" s="244">
        <f>IF(N312="snížená",J312,0)</f>
        <v>0</v>
      </c>
      <c r="BG312" s="244">
        <f>IF(N312="zákl. přenesená",J312,0)</f>
        <v>0</v>
      </c>
      <c r="BH312" s="244">
        <f>IF(N312="sníž. přenesená",J312,0)</f>
        <v>0</v>
      </c>
      <c r="BI312" s="244">
        <f>IF(N312="nulová",J312,0)</f>
        <v>0</v>
      </c>
      <c r="BJ312" s="24" t="s">
        <v>80</v>
      </c>
      <c r="BK312" s="244">
        <f>ROUND(I312*H312,2)</f>
        <v>0</v>
      </c>
      <c r="BL312" s="24" t="s">
        <v>255</v>
      </c>
      <c r="BM312" s="24" t="s">
        <v>576</v>
      </c>
    </row>
    <row r="313" s="1" customFormat="1" ht="25.5" customHeight="1">
      <c r="B313" s="46"/>
      <c r="C313" s="233" t="s">
        <v>577</v>
      </c>
      <c r="D313" s="233" t="s">
        <v>164</v>
      </c>
      <c r="E313" s="234" t="s">
        <v>578</v>
      </c>
      <c r="F313" s="235" t="s">
        <v>579</v>
      </c>
      <c r="G313" s="236" t="s">
        <v>528</v>
      </c>
      <c r="H313" s="237">
        <v>0.40000000000000002</v>
      </c>
      <c r="I313" s="238"/>
      <c r="J313" s="239">
        <f>ROUND(I313*H313,2)</f>
        <v>0</v>
      </c>
      <c r="K313" s="235" t="s">
        <v>168</v>
      </c>
      <c r="L313" s="72"/>
      <c r="M313" s="240" t="s">
        <v>21</v>
      </c>
      <c r="N313" s="241" t="s">
        <v>43</v>
      </c>
      <c r="O313" s="47"/>
      <c r="P313" s="242">
        <f>O313*H313</f>
        <v>0</v>
      </c>
      <c r="Q313" s="242">
        <v>0</v>
      </c>
      <c r="R313" s="242">
        <f>Q313*H313</f>
        <v>0</v>
      </c>
      <c r="S313" s="242">
        <v>0</v>
      </c>
      <c r="T313" s="243">
        <f>S313*H313</f>
        <v>0</v>
      </c>
      <c r="AR313" s="24" t="s">
        <v>255</v>
      </c>
      <c r="AT313" s="24" t="s">
        <v>164</v>
      </c>
      <c r="AU313" s="24" t="s">
        <v>82</v>
      </c>
      <c r="AY313" s="24" t="s">
        <v>161</v>
      </c>
      <c r="BE313" s="244">
        <f>IF(N313="základní",J313,0)</f>
        <v>0</v>
      </c>
      <c r="BF313" s="244">
        <f>IF(N313="snížená",J313,0)</f>
        <v>0</v>
      </c>
      <c r="BG313" s="244">
        <f>IF(N313="zákl. přenesená",J313,0)</f>
        <v>0</v>
      </c>
      <c r="BH313" s="244">
        <f>IF(N313="sníž. přenesená",J313,0)</f>
        <v>0</v>
      </c>
      <c r="BI313" s="244">
        <f>IF(N313="nulová",J313,0)</f>
        <v>0</v>
      </c>
      <c r="BJ313" s="24" t="s">
        <v>80</v>
      </c>
      <c r="BK313" s="244">
        <f>ROUND(I313*H313,2)</f>
        <v>0</v>
      </c>
      <c r="BL313" s="24" t="s">
        <v>255</v>
      </c>
      <c r="BM313" s="24" t="s">
        <v>580</v>
      </c>
    </row>
    <row r="314" s="1" customFormat="1" ht="16.5" customHeight="1">
      <c r="B314" s="46"/>
      <c r="C314" s="233" t="s">
        <v>581</v>
      </c>
      <c r="D314" s="233" t="s">
        <v>164</v>
      </c>
      <c r="E314" s="234" t="s">
        <v>582</v>
      </c>
      <c r="F314" s="235" t="s">
        <v>583</v>
      </c>
      <c r="G314" s="236" t="s">
        <v>321</v>
      </c>
      <c r="H314" s="237">
        <v>6</v>
      </c>
      <c r="I314" s="238"/>
      <c r="J314" s="239">
        <f>ROUND(I314*H314,2)</f>
        <v>0</v>
      </c>
      <c r="K314" s="235" t="s">
        <v>168</v>
      </c>
      <c r="L314" s="72"/>
      <c r="M314" s="240" t="s">
        <v>21</v>
      </c>
      <c r="N314" s="241" t="s">
        <v>43</v>
      </c>
      <c r="O314" s="47"/>
      <c r="P314" s="242">
        <f>O314*H314</f>
        <v>0</v>
      </c>
      <c r="Q314" s="242">
        <v>0</v>
      </c>
      <c r="R314" s="242">
        <f>Q314*H314</f>
        <v>0</v>
      </c>
      <c r="S314" s="242">
        <v>0.00048999999999999998</v>
      </c>
      <c r="T314" s="243">
        <f>S314*H314</f>
        <v>0.0029399999999999999</v>
      </c>
      <c r="AR314" s="24" t="s">
        <v>255</v>
      </c>
      <c r="AT314" s="24" t="s">
        <v>164</v>
      </c>
      <c r="AU314" s="24" t="s">
        <v>82</v>
      </c>
      <c r="AY314" s="24" t="s">
        <v>161</v>
      </c>
      <c r="BE314" s="244">
        <f>IF(N314="základní",J314,0)</f>
        <v>0</v>
      </c>
      <c r="BF314" s="244">
        <f>IF(N314="snížená",J314,0)</f>
        <v>0</v>
      </c>
      <c r="BG314" s="244">
        <f>IF(N314="zákl. přenesená",J314,0)</f>
        <v>0</v>
      </c>
      <c r="BH314" s="244">
        <f>IF(N314="sníž. přenesená",J314,0)</f>
        <v>0</v>
      </c>
      <c r="BI314" s="244">
        <f>IF(N314="nulová",J314,0)</f>
        <v>0</v>
      </c>
      <c r="BJ314" s="24" t="s">
        <v>80</v>
      </c>
      <c r="BK314" s="244">
        <f>ROUND(I314*H314,2)</f>
        <v>0</v>
      </c>
      <c r="BL314" s="24" t="s">
        <v>255</v>
      </c>
      <c r="BM314" s="24" t="s">
        <v>584</v>
      </c>
    </row>
    <row r="315" s="14" customFormat="1">
      <c r="B315" s="268"/>
      <c r="C315" s="269"/>
      <c r="D315" s="247" t="s">
        <v>171</v>
      </c>
      <c r="E315" s="270" t="s">
        <v>21</v>
      </c>
      <c r="F315" s="271" t="s">
        <v>259</v>
      </c>
      <c r="G315" s="269"/>
      <c r="H315" s="270" t="s">
        <v>21</v>
      </c>
      <c r="I315" s="272"/>
      <c r="J315" s="269"/>
      <c r="K315" s="269"/>
      <c r="L315" s="273"/>
      <c r="M315" s="274"/>
      <c r="N315" s="275"/>
      <c r="O315" s="275"/>
      <c r="P315" s="275"/>
      <c r="Q315" s="275"/>
      <c r="R315" s="275"/>
      <c r="S315" s="275"/>
      <c r="T315" s="276"/>
      <c r="AT315" s="277" t="s">
        <v>171</v>
      </c>
      <c r="AU315" s="277" t="s">
        <v>82</v>
      </c>
      <c r="AV315" s="14" t="s">
        <v>80</v>
      </c>
      <c r="AW315" s="14" t="s">
        <v>35</v>
      </c>
      <c r="AX315" s="14" t="s">
        <v>72</v>
      </c>
      <c r="AY315" s="277" t="s">
        <v>161</v>
      </c>
    </row>
    <row r="316" s="12" customFormat="1">
      <c r="B316" s="245"/>
      <c r="C316" s="246"/>
      <c r="D316" s="247" t="s">
        <v>171</v>
      </c>
      <c r="E316" s="248" t="s">
        <v>21</v>
      </c>
      <c r="F316" s="249" t="s">
        <v>585</v>
      </c>
      <c r="G316" s="246"/>
      <c r="H316" s="250">
        <v>6</v>
      </c>
      <c r="I316" s="251"/>
      <c r="J316" s="246"/>
      <c r="K316" s="246"/>
      <c r="L316" s="252"/>
      <c r="M316" s="253"/>
      <c r="N316" s="254"/>
      <c r="O316" s="254"/>
      <c r="P316" s="254"/>
      <c r="Q316" s="254"/>
      <c r="R316" s="254"/>
      <c r="S316" s="254"/>
      <c r="T316" s="255"/>
      <c r="AT316" s="256" t="s">
        <v>171</v>
      </c>
      <c r="AU316" s="256" t="s">
        <v>82</v>
      </c>
      <c r="AV316" s="12" t="s">
        <v>82</v>
      </c>
      <c r="AW316" s="12" t="s">
        <v>35</v>
      </c>
      <c r="AX316" s="12" t="s">
        <v>80</v>
      </c>
      <c r="AY316" s="256" t="s">
        <v>161</v>
      </c>
    </row>
    <row r="317" s="1" customFormat="1" ht="16.5" customHeight="1">
      <c r="B317" s="46"/>
      <c r="C317" s="233" t="s">
        <v>586</v>
      </c>
      <c r="D317" s="233" t="s">
        <v>164</v>
      </c>
      <c r="E317" s="234" t="s">
        <v>587</v>
      </c>
      <c r="F317" s="235" t="s">
        <v>588</v>
      </c>
      <c r="G317" s="236" t="s">
        <v>560</v>
      </c>
      <c r="H317" s="237">
        <v>5</v>
      </c>
      <c r="I317" s="238"/>
      <c r="J317" s="239">
        <f>ROUND(I317*H317,2)</f>
        <v>0</v>
      </c>
      <c r="K317" s="235" t="s">
        <v>168</v>
      </c>
      <c r="L317" s="72"/>
      <c r="M317" s="240" t="s">
        <v>21</v>
      </c>
      <c r="N317" s="241" t="s">
        <v>43</v>
      </c>
      <c r="O317" s="47"/>
      <c r="P317" s="242">
        <f>O317*H317</f>
        <v>0</v>
      </c>
      <c r="Q317" s="242">
        <v>0</v>
      </c>
      <c r="R317" s="242">
        <f>Q317*H317</f>
        <v>0</v>
      </c>
      <c r="S317" s="242">
        <v>0.00156</v>
      </c>
      <c r="T317" s="243">
        <f>S317*H317</f>
        <v>0.0077999999999999996</v>
      </c>
      <c r="AR317" s="24" t="s">
        <v>255</v>
      </c>
      <c r="AT317" s="24" t="s">
        <v>164</v>
      </c>
      <c r="AU317" s="24" t="s">
        <v>82</v>
      </c>
      <c r="AY317" s="24" t="s">
        <v>161</v>
      </c>
      <c r="BE317" s="244">
        <f>IF(N317="základní",J317,0)</f>
        <v>0</v>
      </c>
      <c r="BF317" s="244">
        <f>IF(N317="snížená",J317,0)</f>
        <v>0</v>
      </c>
      <c r="BG317" s="244">
        <f>IF(N317="zákl. přenesená",J317,0)</f>
        <v>0</v>
      </c>
      <c r="BH317" s="244">
        <f>IF(N317="sníž. přenesená",J317,0)</f>
        <v>0</v>
      </c>
      <c r="BI317" s="244">
        <f>IF(N317="nulová",J317,0)</f>
        <v>0</v>
      </c>
      <c r="BJ317" s="24" t="s">
        <v>80</v>
      </c>
      <c r="BK317" s="244">
        <f>ROUND(I317*H317,2)</f>
        <v>0</v>
      </c>
      <c r="BL317" s="24" t="s">
        <v>255</v>
      </c>
      <c r="BM317" s="24" t="s">
        <v>589</v>
      </c>
    </row>
    <row r="318" s="14" customFormat="1">
      <c r="B318" s="268"/>
      <c r="C318" s="269"/>
      <c r="D318" s="247" t="s">
        <v>171</v>
      </c>
      <c r="E318" s="270" t="s">
        <v>21</v>
      </c>
      <c r="F318" s="271" t="s">
        <v>259</v>
      </c>
      <c r="G318" s="269"/>
      <c r="H318" s="270" t="s">
        <v>21</v>
      </c>
      <c r="I318" s="272"/>
      <c r="J318" s="269"/>
      <c r="K318" s="269"/>
      <c r="L318" s="273"/>
      <c r="M318" s="274"/>
      <c r="N318" s="275"/>
      <c r="O318" s="275"/>
      <c r="P318" s="275"/>
      <c r="Q318" s="275"/>
      <c r="R318" s="275"/>
      <c r="S318" s="275"/>
      <c r="T318" s="276"/>
      <c r="AT318" s="277" t="s">
        <v>171</v>
      </c>
      <c r="AU318" s="277" t="s">
        <v>82</v>
      </c>
      <c r="AV318" s="14" t="s">
        <v>80</v>
      </c>
      <c r="AW318" s="14" t="s">
        <v>35</v>
      </c>
      <c r="AX318" s="14" t="s">
        <v>72</v>
      </c>
      <c r="AY318" s="277" t="s">
        <v>161</v>
      </c>
    </row>
    <row r="319" s="12" customFormat="1">
      <c r="B319" s="245"/>
      <c r="C319" s="246"/>
      <c r="D319" s="247" t="s">
        <v>171</v>
      </c>
      <c r="E319" s="248" t="s">
        <v>21</v>
      </c>
      <c r="F319" s="249" t="s">
        <v>188</v>
      </c>
      <c r="G319" s="246"/>
      <c r="H319" s="250">
        <v>5</v>
      </c>
      <c r="I319" s="251"/>
      <c r="J319" s="246"/>
      <c r="K319" s="246"/>
      <c r="L319" s="252"/>
      <c r="M319" s="253"/>
      <c r="N319" s="254"/>
      <c r="O319" s="254"/>
      <c r="P319" s="254"/>
      <c r="Q319" s="254"/>
      <c r="R319" s="254"/>
      <c r="S319" s="254"/>
      <c r="T319" s="255"/>
      <c r="AT319" s="256" t="s">
        <v>171</v>
      </c>
      <c r="AU319" s="256" t="s">
        <v>82</v>
      </c>
      <c r="AV319" s="12" t="s">
        <v>82</v>
      </c>
      <c r="AW319" s="12" t="s">
        <v>35</v>
      </c>
      <c r="AX319" s="12" t="s">
        <v>80</v>
      </c>
      <c r="AY319" s="256" t="s">
        <v>161</v>
      </c>
    </row>
    <row r="320" s="11" customFormat="1" ht="29.88" customHeight="1">
      <c r="B320" s="217"/>
      <c r="C320" s="218"/>
      <c r="D320" s="219" t="s">
        <v>71</v>
      </c>
      <c r="E320" s="231" t="s">
        <v>590</v>
      </c>
      <c r="F320" s="231" t="s">
        <v>591</v>
      </c>
      <c r="G320" s="218"/>
      <c r="H320" s="218"/>
      <c r="I320" s="221"/>
      <c r="J320" s="232">
        <f>BK320</f>
        <v>0</v>
      </c>
      <c r="K320" s="218"/>
      <c r="L320" s="223"/>
      <c r="M320" s="224"/>
      <c r="N320" s="225"/>
      <c r="O320" s="225"/>
      <c r="P320" s="226">
        <f>SUM(P321:P335)</f>
        <v>0</v>
      </c>
      <c r="Q320" s="225"/>
      <c r="R320" s="226">
        <f>SUM(R321:R335)</f>
        <v>0.52194229999999997</v>
      </c>
      <c r="S320" s="225"/>
      <c r="T320" s="227">
        <f>SUM(T321:T335)</f>
        <v>0.39680000000000004</v>
      </c>
      <c r="AR320" s="228" t="s">
        <v>82</v>
      </c>
      <c r="AT320" s="229" t="s">
        <v>71</v>
      </c>
      <c r="AU320" s="229" t="s">
        <v>80</v>
      </c>
      <c r="AY320" s="228" t="s">
        <v>161</v>
      </c>
      <c r="BK320" s="230">
        <f>SUM(BK321:BK335)</f>
        <v>0</v>
      </c>
    </row>
    <row r="321" s="1" customFormat="1" ht="16.5" customHeight="1">
      <c r="B321" s="46"/>
      <c r="C321" s="233" t="s">
        <v>592</v>
      </c>
      <c r="D321" s="233" t="s">
        <v>164</v>
      </c>
      <c r="E321" s="234" t="s">
        <v>593</v>
      </c>
      <c r="F321" s="235" t="s">
        <v>594</v>
      </c>
      <c r="G321" s="236" t="s">
        <v>175</v>
      </c>
      <c r="H321" s="237">
        <v>24.800000000000001</v>
      </c>
      <c r="I321" s="238"/>
      <c r="J321" s="239">
        <f>ROUND(I321*H321,2)</f>
        <v>0</v>
      </c>
      <c r="K321" s="235" t="s">
        <v>21</v>
      </c>
      <c r="L321" s="72"/>
      <c r="M321" s="240" t="s">
        <v>21</v>
      </c>
      <c r="N321" s="241" t="s">
        <v>43</v>
      </c>
      <c r="O321" s="47"/>
      <c r="P321" s="242">
        <f>O321*H321</f>
        <v>0</v>
      </c>
      <c r="Q321" s="242">
        <v>0</v>
      </c>
      <c r="R321" s="242">
        <f>Q321*H321</f>
        <v>0</v>
      </c>
      <c r="S321" s="242">
        <v>0.0080000000000000002</v>
      </c>
      <c r="T321" s="243">
        <f>S321*H321</f>
        <v>0.19840000000000002</v>
      </c>
      <c r="AR321" s="24" t="s">
        <v>255</v>
      </c>
      <c r="AT321" s="24" t="s">
        <v>164</v>
      </c>
      <c r="AU321" s="24" t="s">
        <v>82</v>
      </c>
      <c r="AY321" s="24" t="s">
        <v>161</v>
      </c>
      <c r="BE321" s="244">
        <f>IF(N321="základní",J321,0)</f>
        <v>0</v>
      </c>
      <c r="BF321" s="244">
        <f>IF(N321="snížená",J321,0)</f>
        <v>0</v>
      </c>
      <c r="BG321" s="244">
        <f>IF(N321="zákl. přenesená",J321,0)</f>
        <v>0</v>
      </c>
      <c r="BH321" s="244">
        <f>IF(N321="sníž. přenesená",J321,0)</f>
        <v>0</v>
      </c>
      <c r="BI321" s="244">
        <f>IF(N321="nulová",J321,0)</f>
        <v>0</v>
      </c>
      <c r="BJ321" s="24" t="s">
        <v>80</v>
      </c>
      <c r="BK321" s="244">
        <f>ROUND(I321*H321,2)</f>
        <v>0</v>
      </c>
      <c r="BL321" s="24" t="s">
        <v>255</v>
      </c>
      <c r="BM321" s="24" t="s">
        <v>595</v>
      </c>
    </row>
    <row r="322" s="12" customFormat="1">
      <c r="B322" s="245"/>
      <c r="C322" s="246"/>
      <c r="D322" s="247" t="s">
        <v>171</v>
      </c>
      <c r="E322" s="248" t="s">
        <v>21</v>
      </c>
      <c r="F322" s="249" t="s">
        <v>596</v>
      </c>
      <c r="G322" s="246"/>
      <c r="H322" s="250">
        <v>24.800000000000001</v>
      </c>
      <c r="I322" s="251"/>
      <c r="J322" s="246"/>
      <c r="K322" s="246"/>
      <c r="L322" s="252"/>
      <c r="M322" s="253"/>
      <c r="N322" s="254"/>
      <c r="O322" s="254"/>
      <c r="P322" s="254"/>
      <c r="Q322" s="254"/>
      <c r="R322" s="254"/>
      <c r="S322" s="254"/>
      <c r="T322" s="255"/>
      <c r="AT322" s="256" t="s">
        <v>171</v>
      </c>
      <c r="AU322" s="256" t="s">
        <v>82</v>
      </c>
      <c r="AV322" s="12" t="s">
        <v>82</v>
      </c>
      <c r="AW322" s="12" t="s">
        <v>35</v>
      </c>
      <c r="AX322" s="12" t="s">
        <v>80</v>
      </c>
      <c r="AY322" s="256" t="s">
        <v>161</v>
      </c>
    </row>
    <row r="323" s="1" customFormat="1" ht="16.5" customHeight="1">
      <c r="B323" s="46"/>
      <c r="C323" s="233" t="s">
        <v>597</v>
      </c>
      <c r="D323" s="233" t="s">
        <v>164</v>
      </c>
      <c r="E323" s="234" t="s">
        <v>598</v>
      </c>
      <c r="F323" s="235" t="s">
        <v>599</v>
      </c>
      <c r="G323" s="236" t="s">
        <v>175</v>
      </c>
      <c r="H323" s="237">
        <v>24.800000000000001</v>
      </c>
      <c r="I323" s="238"/>
      <c r="J323" s="239">
        <f>ROUND(I323*H323,2)</f>
        <v>0</v>
      </c>
      <c r="K323" s="235" t="s">
        <v>168</v>
      </c>
      <c r="L323" s="72"/>
      <c r="M323" s="240" t="s">
        <v>21</v>
      </c>
      <c r="N323" s="241" t="s">
        <v>43</v>
      </c>
      <c r="O323" s="47"/>
      <c r="P323" s="242">
        <f>O323*H323</f>
        <v>0</v>
      </c>
      <c r="Q323" s="242">
        <v>0</v>
      </c>
      <c r="R323" s="242">
        <f>Q323*H323</f>
        <v>0</v>
      </c>
      <c r="S323" s="242">
        <v>0.0080000000000000002</v>
      </c>
      <c r="T323" s="243">
        <f>S323*H323</f>
        <v>0.19840000000000002</v>
      </c>
      <c r="AR323" s="24" t="s">
        <v>255</v>
      </c>
      <c r="AT323" s="24" t="s">
        <v>164</v>
      </c>
      <c r="AU323" s="24" t="s">
        <v>82</v>
      </c>
      <c r="AY323" s="24" t="s">
        <v>161</v>
      </c>
      <c r="BE323" s="244">
        <f>IF(N323="základní",J323,0)</f>
        <v>0</v>
      </c>
      <c r="BF323" s="244">
        <f>IF(N323="snížená",J323,0)</f>
        <v>0</v>
      </c>
      <c r="BG323" s="244">
        <f>IF(N323="zákl. přenesená",J323,0)</f>
        <v>0</v>
      </c>
      <c r="BH323" s="244">
        <f>IF(N323="sníž. přenesená",J323,0)</f>
        <v>0</v>
      </c>
      <c r="BI323" s="244">
        <f>IF(N323="nulová",J323,0)</f>
        <v>0</v>
      </c>
      <c r="BJ323" s="24" t="s">
        <v>80</v>
      </c>
      <c r="BK323" s="244">
        <f>ROUND(I323*H323,2)</f>
        <v>0</v>
      </c>
      <c r="BL323" s="24" t="s">
        <v>255</v>
      </c>
      <c r="BM323" s="24" t="s">
        <v>600</v>
      </c>
    </row>
    <row r="324" s="12" customFormat="1">
      <c r="B324" s="245"/>
      <c r="C324" s="246"/>
      <c r="D324" s="247" t="s">
        <v>171</v>
      </c>
      <c r="E324" s="248" t="s">
        <v>21</v>
      </c>
      <c r="F324" s="249" t="s">
        <v>596</v>
      </c>
      <c r="G324" s="246"/>
      <c r="H324" s="250">
        <v>24.800000000000001</v>
      </c>
      <c r="I324" s="251"/>
      <c r="J324" s="246"/>
      <c r="K324" s="246"/>
      <c r="L324" s="252"/>
      <c r="M324" s="253"/>
      <c r="N324" s="254"/>
      <c r="O324" s="254"/>
      <c r="P324" s="254"/>
      <c r="Q324" s="254"/>
      <c r="R324" s="254"/>
      <c r="S324" s="254"/>
      <c r="T324" s="255"/>
      <c r="AT324" s="256" t="s">
        <v>171</v>
      </c>
      <c r="AU324" s="256" t="s">
        <v>82</v>
      </c>
      <c r="AV324" s="12" t="s">
        <v>82</v>
      </c>
      <c r="AW324" s="12" t="s">
        <v>35</v>
      </c>
      <c r="AX324" s="12" t="s">
        <v>80</v>
      </c>
      <c r="AY324" s="256" t="s">
        <v>161</v>
      </c>
    </row>
    <row r="325" s="1" customFormat="1" ht="38.25" customHeight="1">
      <c r="B325" s="46"/>
      <c r="C325" s="233" t="s">
        <v>601</v>
      </c>
      <c r="D325" s="233" t="s">
        <v>164</v>
      </c>
      <c r="E325" s="234" t="s">
        <v>602</v>
      </c>
      <c r="F325" s="235" t="s">
        <v>603</v>
      </c>
      <c r="G325" s="236" t="s">
        <v>282</v>
      </c>
      <c r="H325" s="237">
        <v>16.170000000000002</v>
      </c>
      <c r="I325" s="238"/>
      <c r="J325" s="239">
        <f>ROUND(I325*H325,2)</f>
        <v>0</v>
      </c>
      <c r="K325" s="235" t="s">
        <v>168</v>
      </c>
      <c r="L325" s="72"/>
      <c r="M325" s="240" t="s">
        <v>21</v>
      </c>
      <c r="N325" s="241" t="s">
        <v>43</v>
      </c>
      <c r="O325" s="47"/>
      <c r="P325" s="242">
        <f>O325*H325</f>
        <v>0</v>
      </c>
      <c r="Q325" s="242">
        <v>0.0045500000000000002</v>
      </c>
      <c r="R325" s="242">
        <f>Q325*H325</f>
        <v>0.073573500000000014</v>
      </c>
      <c r="S325" s="242">
        <v>0</v>
      </c>
      <c r="T325" s="243">
        <f>S325*H325</f>
        <v>0</v>
      </c>
      <c r="AR325" s="24" t="s">
        <v>255</v>
      </c>
      <c r="AT325" s="24" t="s">
        <v>164</v>
      </c>
      <c r="AU325" s="24" t="s">
        <v>82</v>
      </c>
      <c r="AY325" s="24" t="s">
        <v>161</v>
      </c>
      <c r="BE325" s="244">
        <f>IF(N325="základní",J325,0)</f>
        <v>0</v>
      </c>
      <c r="BF325" s="244">
        <f>IF(N325="snížená",J325,0)</f>
        <v>0</v>
      </c>
      <c r="BG325" s="244">
        <f>IF(N325="zákl. přenesená",J325,0)</f>
        <v>0</v>
      </c>
      <c r="BH325" s="244">
        <f>IF(N325="sníž. přenesená",J325,0)</f>
        <v>0</v>
      </c>
      <c r="BI325" s="244">
        <f>IF(N325="nulová",J325,0)</f>
        <v>0</v>
      </c>
      <c r="BJ325" s="24" t="s">
        <v>80</v>
      </c>
      <c r="BK325" s="244">
        <f>ROUND(I325*H325,2)</f>
        <v>0</v>
      </c>
      <c r="BL325" s="24" t="s">
        <v>255</v>
      </c>
      <c r="BM325" s="24" t="s">
        <v>604</v>
      </c>
    </row>
    <row r="326" s="12" customFormat="1">
      <c r="B326" s="245"/>
      <c r="C326" s="246"/>
      <c r="D326" s="247" t="s">
        <v>171</v>
      </c>
      <c r="E326" s="248" t="s">
        <v>21</v>
      </c>
      <c r="F326" s="249" t="s">
        <v>605</v>
      </c>
      <c r="G326" s="246"/>
      <c r="H326" s="250">
        <v>16.170000000000002</v>
      </c>
      <c r="I326" s="251"/>
      <c r="J326" s="246"/>
      <c r="K326" s="246"/>
      <c r="L326" s="252"/>
      <c r="M326" s="253"/>
      <c r="N326" s="254"/>
      <c r="O326" s="254"/>
      <c r="P326" s="254"/>
      <c r="Q326" s="254"/>
      <c r="R326" s="254"/>
      <c r="S326" s="254"/>
      <c r="T326" s="255"/>
      <c r="AT326" s="256" t="s">
        <v>171</v>
      </c>
      <c r="AU326" s="256" t="s">
        <v>82</v>
      </c>
      <c r="AV326" s="12" t="s">
        <v>82</v>
      </c>
      <c r="AW326" s="12" t="s">
        <v>35</v>
      </c>
      <c r="AX326" s="12" t="s">
        <v>80</v>
      </c>
      <c r="AY326" s="256" t="s">
        <v>161</v>
      </c>
    </row>
    <row r="327" s="1" customFormat="1" ht="25.5" customHeight="1">
      <c r="B327" s="46"/>
      <c r="C327" s="233" t="s">
        <v>606</v>
      </c>
      <c r="D327" s="233" t="s">
        <v>164</v>
      </c>
      <c r="E327" s="234" t="s">
        <v>607</v>
      </c>
      <c r="F327" s="235" t="s">
        <v>608</v>
      </c>
      <c r="G327" s="236" t="s">
        <v>175</v>
      </c>
      <c r="H327" s="237">
        <v>151</v>
      </c>
      <c r="I327" s="238"/>
      <c r="J327" s="239">
        <f>ROUND(I327*H327,2)</f>
        <v>0</v>
      </c>
      <c r="K327" s="235" t="s">
        <v>168</v>
      </c>
      <c r="L327" s="72"/>
      <c r="M327" s="240" t="s">
        <v>21</v>
      </c>
      <c r="N327" s="241" t="s">
        <v>43</v>
      </c>
      <c r="O327" s="47"/>
      <c r="P327" s="242">
        <f>O327*H327</f>
        <v>0</v>
      </c>
      <c r="Q327" s="242">
        <v>0.00117</v>
      </c>
      <c r="R327" s="242">
        <f>Q327*H327</f>
        <v>0.17666999999999999</v>
      </c>
      <c r="S327" s="242">
        <v>0</v>
      </c>
      <c r="T327" s="243">
        <f>S327*H327</f>
        <v>0</v>
      </c>
      <c r="AR327" s="24" t="s">
        <v>255</v>
      </c>
      <c r="AT327" s="24" t="s">
        <v>164</v>
      </c>
      <c r="AU327" s="24" t="s">
        <v>82</v>
      </c>
      <c r="AY327" s="24" t="s">
        <v>161</v>
      </c>
      <c r="BE327" s="244">
        <f>IF(N327="základní",J327,0)</f>
        <v>0</v>
      </c>
      <c r="BF327" s="244">
        <f>IF(N327="snížená",J327,0)</f>
        <v>0</v>
      </c>
      <c r="BG327" s="244">
        <f>IF(N327="zákl. přenesená",J327,0)</f>
        <v>0</v>
      </c>
      <c r="BH327" s="244">
        <f>IF(N327="sníž. přenesená",J327,0)</f>
        <v>0</v>
      </c>
      <c r="BI327" s="244">
        <f>IF(N327="nulová",J327,0)</f>
        <v>0</v>
      </c>
      <c r="BJ327" s="24" t="s">
        <v>80</v>
      </c>
      <c r="BK327" s="244">
        <f>ROUND(I327*H327,2)</f>
        <v>0</v>
      </c>
      <c r="BL327" s="24" t="s">
        <v>255</v>
      </c>
      <c r="BM327" s="24" t="s">
        <v>609</v>
      </c>
    </row>
    <row r="328" s="12" customFormat="1">
      <c r="B328" s="245"/>
      <c r="C328" s="246"/>
      <c r="D328" s="247" t="s">
        <v>171</v>
      </c>
      <c r="E328" s="248" t="s">
        <v>21</v>
      </c>
      <c r="F328" s="249" t="s">
        <v>610</v>
      </c>
      <c r="G328" s="246"/>
      <c r="H328" s="250">
        <v>151</v>
      </c>
      <c r="I328" s="251"/>
      <c r="J328" s="246"/>
      <c r="K328" s="246"/>
      <c r="L328" s="252"/>
      <c r="M328" s="253"/>
      <c r="N328" s="254"/>
      <c r="O328" s="254"/>
      <c r="P328" s="254"/>
      <c r="Q328" s="254"/>
      <c r="R328" s="254"/>
      <c r="S328" s="254"/>
      <c r="T328" s="255"/>
      <c r="AT328" s="256" t="s">
        <v>171</v>
      </c>
      <c r="AU328" s="256" t="s">
        <v>82</v>
      </c>
      <c r="AV328" s="12" t="s">
        <v>82</v>
      </c>
      <c r="AW328" s="12" t="s">
        <v>35</v>
      </c>
      <c r="AX328" s="12" t="s">
        <v>80</v>
      </c>
      <c r="AY328" s="256" t="s">
        <v>161</v>
      </c>
    </row>
    <row r="329" s="1" customFormat="1" ht="16.5" customHeight="1">
      <c r="B329" s="46"/>
      <c r="C329" s="278" t="s">
        <v>611</v>
      </c>
      <c r="D329" s="278" t="s">
        <v>286</v>
      </c>
      <c r="E329" s="279" t="s">
        <v>612</v>
      </c>
      <c r="F329" s="280" t="s">
        <v>613</v>
      </c>
      <c r="G329" s="281" t="s">
        <v>175</v>
      </c>
      <c r="H329" s="282">
        <v>184.59</v>
      </c>
      <c r="I329" s="283"/>
      <c r="J329" s="284">
        <f>ROUND(I329*H329,2)</f>
        <v>0</v>
      </c>
      <c r="K329" s="280" t="s">
        <v>168</v>
      </c>
      <c r="L329" s="285"/>
      <c r="M329" s="286" t="s">
        <v>21</v>
      </c>
      <c r="N329" s="287" t="s">
        <v>43</v>
      </c>
      <c r="O329" s="47"/>
      <c r="P329" s="242">
        <f>O329*H329</f>
        <v>0</v>
      </c>
      <c r="Q329" s="242">
        <v>0.00132</v>
      </c>
      <c r="R329" s="242">
        <f>Q329*H329</f>
        <v>0.24365880000000001</v>
      </c>
      <c r="S329" s="242">
        <v>0</v>
      </c>
      <c r="T329" s="243">
        <f>S329*H329</f>
        <v>0</v>
      </c>
      <c r="AR329" s="24" t="s">
        <v>345</v>
      </c>
      <c r="AT329" s="24" t="s">
        <v>286</v>
      </c>
      <c r="AU329" s="24" t="s">
        <v>82</v>
      </c>
      <c r="AY329" s="24" t="s">
        <v>161</v>
      </c>
      <c r="BE329" s="244">
        <f>IF(N329="základní",J329,0)</f>
        <v>0</v>
      </c>
      <c r="BF329" s="244">
        <f>IF(N329="snížená",J329,0)</f>
        <v>0</v>
      </c>
      <c r="BG329" s="244">
        <f>IF(N329="zákl. přenesená",J329,0)</f>
        <v>0</v>
      </c>
      <c r="BH329" s="244">
        <f>IF(N329="sníž. přenesená",J329,0)</f>
        <v>0</v>
      </c>
      <c r="BI329" s="244">
        <f>IF(N329="nulová",J329,0)</f>
        <v>0</v>
      </c>
      <c r="BJ329" s="24" t="s">
        <v>80</v>
      </c>
      <c r="BK329" s="244">
        <f>ROUND(I329*H329,2)</f>
        <v>0</v>
      </c>
      <c r="BL329" s="24" t="s">
        <v>255</v>
      </c>
      <c r="BM329" s="24" t="s">
        <v>614</v>
      </c>
    </row>
    <row r="330" s="12" customFormat="1">
      <c r="B330" s="245"/>
      <c r="C330" s="246"/>
      <c r="D330" s="247" t="s">
        <v>171</v>
      </c>
      <c r="E330" s="248" t="s">
        <v>21</v>
      </c>
      <c r="F330" s="249" t="s">
        <v>615</v>
      </c>
      <c r="G330" s="246"/>
      <c r="H330" s="250">
        <v>158.55000000000001</v>
      </c>
      <c r="I330" s="251"/>
      <c r="J330" s="246"/>
      <c r="K330" s="246"/>
      <c r="L330" s="252"/>
      <c r="M330" s="253"/>
      <c r="N330" s="254"/>
      <c r="O330" s="254"/>
      <c r="P330" s="254"/>
      <c r="Q330" s="254"/>
      <c r="R330" s="254"/>
      <c r="S330" s="254"/>
      <c r="T330" s="255"/>
      <c r="AT330" s="256" t="s">
        <v>171</v>
      </c>
      <c r="AU330" s="256" t="s">
        <v>82</v>
      </c>
      <c r="AV330" s="12" t="s">
        <v>82</v>
      </c>
      <c r="AW330" s="12" t="s">
        <v>35</v>
      </c>
      <c r="AX330" s="12" t="s">
        <v>72</v>
      </c>
      <c r="AY330" s="256" t="s">
        <v>161</v>
      </c>
    </row>
    <row r="331" s="12" customFormat="1">
      <c r="B331" s="245"/>
      <c r="C331" s="246"/>
      <c r="D331" s="247" t="s">
        <v>171</v>
      </c>
      <c r="E331" s="248" t="s">
        <v>21</v>
      </c>
      <c r="F331" s="249" t="s">
        <v>616</v>
      </c>
      <c r="G331" s="246"/>
      <c r="H331" s="250">
        <v>26.039999999999999</v>
      </c>
      <c r="I331" s="251"/>
      <c r="J331" s="246"/>
      <c r="K331" s="246"/>
      <c r="L331" s="252"/>
      <c r="M331" s="253"/>
      <c r="N331" s="254"/>
      <c r="O331" s="254"/>
      <c r="P331" s="254"/>
      <c r="Q331" s="254"/>
      <c r="R331" s="254"/>
      <c r="S331" s="254"/>
      <c r="T331" s="255"/>
      <c r="AT331" s="256" t="s">
        <v>171</v>
      </c>
      <c r="AU331" s="256" t="s">
        <v>82</v>
      </c>
      <c r="AV331" s="12" t="s">
        <v>82</v>
      </c>
      <c r="AW331" s="12" t="s">
        <v>35</v>
      </c>
      <c r="AX331" s="12" t="s">
        <v>72</v>
      </c>
      <c r="AY331" s="256" t="s">
        <v>161</v>
      </c>
    </row>
    <row r="332" s="13" customFormat="1">
      <c r="B332" s="257"/>
      <c r="C332" s="258"/>
      <c r="D332" s="247" t="s">
        <v>171</v>
      </c>
      <c r="E332" s="259" t="s">
        <v>21</v>
      </c>
      <c r="F332" s="260" t="s">
        <v>183</v>
      </c>
      <c r="G332" s="258"/>
      <c r="H332" s="261">
        <v>184.59</v>
      </c>
      <c r="I332" s="262"/>
      <c r="J332" s="258"/>
      <c r="K332" s="258"/>
      <c r="L332" s="263"/>
      <c r="M332" s="264"/>
      <c r="N332" s="265"/>
      <c r="O332" s="265"/>
      <c r="P332" s="265"/>
      <c r="Q332" s="265"/>
      <c r="R332" s="265"/>
      <c r="S332" s="265"/>
      <c r="T332" s="266"/>
      <c r="AT332" s="267" t="s">
        <v>171</v>
      </c>
      <c r="AU332" s="267" t="s">
        <v>82</v>
      </c>
      <c r="AV332" s="13" t="s">
        <v>162</v>
      </c>
      <c r="AW332" s="13" t="s">
        <v>35</v>
      </c>
      <c r="AX332" s="13" t="s">
        <v>80</v>
      </c>
      <c r="AY332" s="267" t="s">
        <v>161</v>
      </c>
    </row>
    <row r="333" s="1" customFormat="1" ht="16.5" customHeight="1">
      <c r="B333" s="46"/>
      <c r="C333" s="233" t="s">
        <v>617</v>
      </c>
      <c r="D333" s="233" t="s">
        <v>164</v>
      </c>
      <c r="E333" s="234" t="s">
        <v>618</v>
      </c>
      <c r="F333" s="235" t="s">
        <v>619</v>
      </c>
      <c r="G333" s="236" t="s">
        <v>282</v>
      </c>
      <c r="H333" s="237">
        <v>140.19999999999999</v>
      </c>
      <c r="I333" s="238"/>
      <c r="J333" s="239">
        <f>ROUND(I333*H333,2)</f>
        <v>0</v>
      </c>
      <c r="K333" s="235" t="s">
        <v>168</v>
      </c>
      <c r="L333" s="72"/>
      <c r="M333" s="240" t="s">
        <v>21</v>
      </c>
      <c r="N333" s="241" t="s">
        <v>43</v>
      </c>
      <c r="O333" s="47"/>
      <c r="P333" s="242">
        <f>O333*H333</f>
        <v>0</v>
      </c>
      <c r="Q333" s="242">
        <v>0.00020000000000000001</v>
      </c>
      <c r="R333" s="242">
        <f>Q333*H333</f>
        <v>0.028039999999999999</v>
      </c>
      <c r="S333" s="242">
        <v>0</v>
      </c>
      <c r="T333" s="243">
        <f>S333*H333</f>
        <v>0</v>
      </c>
      <c r="AR333" s="24" t="s">
        <v>255</v>
      </c>
      <c r="AT333" s="24" t="s">
        <v>164</v>
      </c>
      <c r="AU333" s="24" t="s">
        <v>82</v>
      </c>
      <c r="AY333" s="24" t="s">
        <v>161</v>
      </c>
      <c r="BE333" s="244">
        <f>IF(N333="základní",J333,0)</f>
        <v>0</v>
      </c>
      <c r="BF333" s="244">
        <f>IF(N333="snížená",J333,0)</f>
        <v>0</v>
      </c>
      <c r="BG333" s="244">
        <f>IF(N333="zákl. přenesená",J333,0)</f>
        <v>0</v>
      </c>
      <c r="BH333" s="244">
        <f>IF(N333="sníž. přenesená",J333,0)</f>
        <v>0</v>
      </c>
      <c r="BI333" s="244">
        <f>IF(N333="nulová",J333,0)</f>
        <v>0</v>
      </c>
      <c r="BJ333" s="24" t="s">
        <v>80</v>
      </c>
      <c r="BK333" s="244">
        <f>ROUND(I333*H333,2)</f>
        <v>0</v>
      </c>
      <c r="BL333" s="24" t="s">
        <v>255</v>
      </c>
      <c r="BM333" s="24" t="s">
        <v>620</v>
      </c>
    </row>
    <row r="334" s="12" customFormat="1">
      <c r="B334" s="245"/>
      <c r="C334" s="246"/>
      <c r="D334" s="247" t="s">
        <v>171</v>
      </c>
      <c r="E334" s="248" t="s">
        <v>21</v>
      </c>
      <c r="F334" s="249" t="s">
        <v>621</v>
      </c>
      <c r="G334" s="246"/>
      <c r="H334" s="250">
        <v>140.19999999999999</v>
      </c>
      <c r="I334" s="251"/>
      <c r="J334" s="246"/>
      <c r="K334" s="246"/>
      <c r="L334" s="252"/>
      <c r="M334" s="253"/>
      <c r="N334" s="254"/>
      <c r="O334" s="254"/>
      <c r="P334" s="254"/>
      <c r="Q334" s="254"/>
      <c r="R334" s="254"/>
      <c r="S334" s="254"/>
      <c r="T334" s="255"/>
      <c r="AT334" s="256" t="s">
        <v>171</v>
      </c>
      <c r="AU334" s="256" t="s">
        <v>82</v>
      </c>
      <c r="AV334" s="12" t="s">
        <v>82</v>
      </c>
      <c r="AW334" s="12" t="s">
        <v>35</v>
      </c>
      <c r="AX334" s="12" t="s">
        <v>80</v>
      </c>
      <c r="AY334" s="256" t="s">
        <v>161</v>
      </c>
    </row>
    <row r="335" s="1" customFormat="1" ht="51" customHeight="1">
      <c r="B335" s="46"/>
      <c r="C335" s="233" t="s">
        <v>622</v>
      </c>
      <c r="D335" s="233" t="s">
        <v>164</v>
      </c>
      <c r="E335" s="234" t="s">
        <v>623</v>
      </c>
      <c r="F335" s="235" t="s">
        <v>624</v>
      </c>
      <c r="G335" s="236" t="s">
        <v>528</v>
      </c>
      <c r="H335" s="237">
        <v>0.52200000000000002</v>
      </c>
      <c r="I335" s="238"/>
      <c r="J335" s="239">
        <f>ROUND(I335*H335,2)</f>
        <v>0</v>
      </c>
      <c r="K335" s="235" t="s">
        <v>168</v>
      </c>
      <c r="L335" s="72"/>
      <c r="M335" s="240" t="s">
        <v>21</v>
      </c>
      <c r="N335" s="241" t="s">
        <v>43</v>
      </c>
      <c r="O335" s="47"/>
      <c r="P335" s="242">
        <f>O335*H335</f>
        <v>0</v>
      </c>
      <c r="Q335" s="242">
        <v>0</v>
      </c>
      <c r="R335" s="242">
        <f>Q335*H335</f>
        <v>0</v>
      </c>
      <c r="S335" s="242">
        <v>0</v>
      </c>
      <c r="T335" s="243">
        <f>S335*H335</f>
        <v>0</v>
      </c>
      <c r="AR335" s="24" t="s">
        <v>255</v>
      </c>
      <c r="AT335" s="24" t="s">
        <v>164</v>
      </c>
      <c r="AU335" s="24" t="s">
        <v>82</v>
      </c>
      <c r="AY335" s="24" t="s">
        <v>161</v>
      </c>
      <c r="BE335" s="244">
        <f>IF(N335="základní",J335,0)</f>
        <v>0</v>
      </c>
      <c r="BF335" s="244">
        <f>IF(N335="snížená",J335,0)</f>
        <v>0</v>
      </c>
      <c r="BG335" s="244">
        <f>IF(N335="zákl. přenesená",J335,0)</f>
        <v>0</v>
      </c>
      <c r="BH335" s="244">
        <f>IF(N335="sníž. přenesená",J335,0)</f>
        <v>0</v>
      </c>
      <c r="BI335" s="244">
        <f>IF(N335="nulová",J335,0)</f>
        <v>0</v>
      </c>
      <c r="BJ335" s="24" t="s">
        <v>80</v>
      </c>
      <c r="BK335" s="244">
        <f>ROUND(I335*H335,2)</f>
        <v>0</v>
      </c>
      <c r="BL335" s="24" t="s">
        <v>255</v>
      </c>
      <c r="BM335" s="24" t="s">
        <v>625</v>
      </c>
    </row>
    <row r="336" s="11" customFormat="1" ht="29.88" customHeight="1">
      <c r="B336" s="217"/>
      <c r="C336" s="218"/>
      <c r="D336" s="219" t="s">
        <v>71</v>
      </c>
      <c r="E336" s="231" t="s">
        <v>626</v>
      </c>
      <c r="F336" s="231" t="s">
        <v>627</v>
      </c>
      <c r="G336" s="218"/>
      <c r="H336" s="218"/>
      <c r="I336" s="221"/>
      <c r="J336" s="232">
        <f>BK336</f>
        <v>0</v>
      </c>
      <c r="K336" s="218"/>
      <c r="L336" s="223"/>
      <c r="M336" s="224"/>
      <c r="N336" s="225"/>
      <c r="O336" s="225"/>
      <c r="P336" s="226">
        <f>SUM(P337:P378)</f>
        <v>0</v>
      </c>
      <c r="Q336" s="225"/>
      <c r="R336" s="226">
        <f>SUM(R337:R378)</f>
        <v>0</v>
      </c>
      <c r="S336" s="225"/>
      <c r="T336" s="227">
        <f>SUM(T337:T378)</f>
        <v>0.504</v>
      </c>
      <c r="AR336" s="228" t="s">
        <v>80</v>
      </c>
      <c r="AT336" s="229" t="s">
        <v>71</v>
      </c>
      <c r="AU336" s="229" t="s">
        <v>80</v>
      </c>
      <c r="AY336" s="228" t="s">
        <v>161</v>
      </c>
      <c r="BK336" s="230">
        <f>SUM(BK337:BK378)</f>
        <v>0</v>
      </c>
    </row>
    <row r="337" s="1" customFormat="1" ht="16.5" customHeight="1">
      <c r="B337" s="46"/>
      <c r="C337" s="233" t="s">
        <v>628</v>
      </c>
      <c r="D337" s="233" t="s">
        <v>164</v>
      </c>
      <c r="E337" s="234" t="s">
        <v>629</v>
      </c>
      <c r="F337" s="235" t="s">
        <v>630</v>
      </c>
      <c r="G337" s="236" t="s">
        <v>631</v>
      </c>
      <c r="H337" s="237">
        <v>20.34</v>
      </c>
      <c r="I337" s="238"/>
      <c r="J337" s="239">
        <f>ROUND(I337*H337,2)</f>
        <v>0</v>
      </c>
      <c r="K337" s="235" t="s">
        <v>199</v>
      </c>
      <c r="L337" s="72"/>
      <c r="M337" s="240" t="s">
        <v>21</v>
      </c>
      <c r="N337" s="241" t="s">
        <v>43</v>
      </c>
      <c r="O337" s="47"/>
      <c r="P337" s="242">
        <f>O337*H337</f>
        <v>0</v>
      </c>
      <c r="Q337" s="242">
        <v>0</v>
      </c>
      <c r="R337" s="242">
        <f>Q337*H337</f>
        <v>0</v>
      </c>
      <c r="S337" s="242">
        <v>0</v>
      </c>
      <c r="T337" s="243">
        <f>S337*H337</f>
        <v>0</v>
      </c>
      <c r="AR337" s="24" t="s">
        <v>169</v>
      </c>
      <c r="AT337" s="24" t="s">
        <v>164</v>
      </c>
      <c r="AU337" s="24" t="s">
        <v>82</v>
      </c>
      <c r="AY337" s="24" t="s">
        <v>161</v>
      </c>
      <c r="BE337" s="244">
        <f>IF(N337="základní",J337,0)</f>
        <v>0</v>
      </c>
      <c r="BF337" s="244">
        <f>IF(N337="snížená",J337,0)</f>
        <v>0</v>
      </c>
      <c r="BG337" s="244">
        <f>IF(N337="zákl. přenesená",J337,0)</f>
        <v>0</v>
      </c>
      <c r="BH337" s="244">
        <f>IF(N337="sníž. přenesená",J337,0)</f>
        <v>0</v>
      </c>
      <c r="BI337" s="244">
        <f>IF(N337="nulová",J337,0)</f>
        <v>0</v>
      </c>
      <c r="BJ337" s="24" t="s">
        <v>80</v>
      </c>
      <c r="BK337" s="244">
        <f>ROUND(I337*H337,2)</f>
        <v>0</v>
      </c>
      <c r="BL337" s="24" t="s">
        <v>169</v>
      </c>
      <c r="BM337" s="24" t="s">
        <v>632</v>
      </c>
    </row>
    <row r="338" s="12" customFormat="1">
      <c r="B338" s="245"/>
      <c r="C338" s="246"/>
      <c r="D338" s="247" t="s">
        <v>171</v>
      </c>
      <c r="E338" s="248" t="s">
        <v>21</v>
      </c>
      <c r="F338" s="249" t="s">
        <v>633</v>
      </c>
      <c r="G338" s="246"/>
      <c r="H338" s="250">
        <v>20.34</v>
      </c>
      <c r="I338" s="251"/>
      <c r="J338" s="246"/>
      <c r="K338" s="246"/>
      <c r="L338" s="252"/>
      <c r="M338" s="253"/>
      <c r="N338" s="254"/>
      <c r="O338" s="254"/>
      <c r="P338" s="254"/>
      <c r="Q338" s="254"/>
      <c r="R338" s="254"/>
      <c r="S338" s="254"/>
      <c r="T338" s="255"/>
      <c r="AT338" s="256" t="s">
        <v>171</v>
      </c>
      <c r="AU338" s="256" t="s">
        <v>82</v>
      </c>
      <c r="AV338" s="12" t="s">
        <v>82</v>
      </c>
      <c r="AW338" s="12" t="s">
        <v>35</v>
      </c>
      <c r="AX338" s="12" t="s">
        <v>80</v>
      </c>
      <c r="AY338" s="256" t="s">
        <v>161</v>
      </c>
    </row>
    <row r="339" s="1" customFormat="1" ht="38.25" customHeight="1">
      <c r="B339" s="46"/>
      <c r="C339" s="233" t="s">
        <v>634</v>
      </c>
      <c r="D339" s="233" t="s">
        <v>164</v>
      </c>
      <c r="E339" s="234" t="s">
        <v>635</v>
      </c>
      <c r="F339" s="235" t="s">
        <v>636</v>
      </c>
      <c r="G339" s="236" t="s">
        <v>631</v>
      </c>
      <c r="H339" s="237">
        <v>20.34</v>
      </c>
      <c r="I339" s="238"/>
      <c r="J339" s="239">
        <f>ROUND(I339*H339,2)</f>
        <v>0</v>
      </c>
      <c r="K339" s="235" t="s">
        <v>199</v>
      </c>
      <c r="L339" s="72"/>
      <c r="M339" s="240" t="s">
        <v>21</v>
      </c>
      <c r="N339" s="241" t="s">
        <v>43</v>
      </c>
      <c r="O339" s="47"/>
      <c r="P339" s="242">
        <f>O339*H339</f>
        <v>0</v>
      </c>
      <c r="Q339" s="242">
        <v>0</v>
      </c>
      <c r="R339" s="242">
        <f>Q339*H339</f>
        <v>0</v>
      </c>
      <c r="S339" s="242">
        <v>0</v>
      </c>
      <c r="T339" s="243">
        <f>S339*H339</f>
        <v>0</v>
      </c>
      <c r="AR339" s="24" t="s">
        <v>169</v>
      </c>
      <c r="AT339" s="24" t="s">
        <v>164</v>
      </c>
      <c r="AU339" s="24" t="s">
        <v>82</v>
      </c>
      <c r="AY339" s="24" t="s">
        <v>161</v>
      </c>
      <c r="BE339" s="244">
        <f>IF(N339="základní",J339,0)</f>
        <v>0</v>
      </c>
      <c r="BF339" s="244">
        <f>IF(N339="snížená",J339,0)</f>
        <v>0</v>
      </c>
      <c r="BG339" s="244">
        <f>IF(N339="zákl. přenesená",J339,0)</f>
        <v>0</v>
      </c>
      <c r="BH339" s="244">
        <f>IF(N339="sníž. přenesená",J339,0)</f>
        <v>0</v>
      </c>
      <c r="BI339" s="244">
        <f>IF(N339="nulová",J339,0)</f>
        <v>0</v>
      </c>
      <c r="BJ339" s="24" t="s">
        <v>80</v>
      </c>
      <c r="BK339" s="244">
        <f>ROUND(I339*H339,2)</f>
        <v>0</v>
      </c>
      <c r="BL339" s="24" t="s">
        <v>169</v>
      </c>
      <c r="BM339" s="24" t="s">
        <v>637</v>
      </c>
    </row>
    <row r="340" s="12" customFormat="1">
      <c r="B340" s="245"/>
      <c r="C340" s="246"/>
      <c r="D340" s="247" t="s">
        <v>171</v>
      </c>
      <c r="E340" s="248" t="s">
        <v>21</v>
      </c>
      <c r="F340" s="249" t="s">
        <v>633</v>
      </c>
      <c r="G340" s="246"/>
      <c r="H340" s="250">
        <v>20.34</v>
      </c>
      <c r="I340" s="251"/>
      <c r="J340" s="246"/>
      <c r="K340" s="246"/>
      <c r="L340" s="252"/>
      <c r="M340" s="253"/>
      <c r="N340" s="254"/>
      <c r="O340" s="254"/>
      <c r="P340" s="254"/>
      <c r="Q340" s="254"/>
      <c r="R340" s="254"/>
      <c r="S340" s="254"/>
      <c r="T340" s="255"/>
      <c r="AT340" s="256" t="s">
        <v>171</v>
      </c>
      <c r="AU340" s="256" t="s">
        <v>82</v>
      </c>
      <c r="AV340" s="12" t="s">
        <v>82</v>
      </c>
      <c r="AW340" s="12" t="s">
        <v>35</v>
      </c>
      <c r="AX340" s="12" t="s">
        <v>80</v>
      </c>
      <c r="AY340" s="256" t="s">
        <v>161</v>
      </c>
    </row>
    <row r="341" s="1" customFormat="1" ht="25.5" customHeight="1">
      <c r="B341" s="46"/>
      <c r="C341" s="233" t="s">
        <v>638</v>
      </c>
      <c r="D341" s="233" t="s">
        <v>164</v>
      </c>
      <c r="E341" s="234" t="s">
        <v>639</v>
      </c>
      <c r="F341" s="235" t="s">
        <v>640</v>
      </c>
      <c r="G341" s="236" t="s">
        <v>631</v>
      </c>
      <c r="H341" s="237">
        <v>71.400000000000006</v>
      </c>
      <c r="I341" s="238"/>
      <c r="J341" s="239">
        <f>ROUND(I341*H341,2)</f>
        <v>0</v>
      </c>
      <c r="K341" s="235" t="s">
        <v>199</v>
      </c>
      <c r="L341" s="72"/>
      <c r="M341" s="240" t="s">
        <v>21</v>
      </c>
      <c r="N341" s="241" t="s">
        <v>43</v>
      </c>
      <c r="O341" s="47"/>
      <c r="P341" s="242">
        <f>O341*H341</f>
        <v>0</v>
      </c>
      <c r="Q341" s="242">
        <v>0</v>
      </c>
      <c r="R341" s="242">
        <f>Q341*H341</f>
        <v>0</v>
      </c>
      <c r="S341" s="242">
        <v>0</v>
      </c>
      <c r="T341" s="243">
        <f>S341*H341</f>
        <v>0</v>
      </c>
      <c r="AR341" s="24" t="s">
        <v>169</v>
      </c>
      <c r="AT341" s="24" t="s">
        <v>164</v>
      </c>
      <c r="AU341" s="24" t="s">
        <v>82</v>
      </c>
      <c r="AY341" s="24" t="s">
        <v>161</v>
      </c>
      <c r="BE341" s="244">
        <f>IF(N341="základní",J341,0)</f>
        <v>0</v>
      </c>
      <c r="BF341" s="244">
        <f>IF(N341="snížená",J341,0)</f>
        <v>0</v>
      </c>
      <c r="BG341" s="244">
        <f>IF(N341="zákl. přenesená",J341,0)</f>
        <v>0</v>
      </c>
      <c r="BH341" s="244">
        <f>IF(N341="sníž. přenesená",J341,0)</f>
        <v>0</v>
      </c>
      <c r="BI341" s="244">
        <f>IF(N341="nulová",J341,0)</f>
        <v>0</v>
      </c>
      <c r="BJ341" s="24" t="s">
        <v>80</v>
      </c>
      <c r="BK341" s="244">
        <f>ROUND(I341*H341,2)</f>
        <v>0</v>
      </c>
      <c r="BL341" s="24" t="s">
        <v>169</v>
      </c>
      <c r="BM341" s="24" t="s">
        <v>641</v>
      </c>
    </row>
    <row r="342" s="12" customFormat="1">
      <c r="B342" s="245"/>
      <c r="C342" s="246"/>
      <c r="D342" s="247" t="s">
        <v>171</v>
      </c>
      <c r="E342" s="248" t="s">
        <v>21</v>
      </c>
      <c r="F342" s="249" t="s">
        <v>642</v>
      </c>
      <c r="G342" s="246"/>
      <c r="H342" s="250">
        <v>71.400000000000006</v>
      </c>
      <c r="I342" s="251"/>
      <c r="J342" s="246"/>
      <c r="K342" s="246"/>
      <c r="L342" s="252"/>
      <c r="M342" s="253"/>
      <c r="N342" s="254"/>
      <c r="O342" s="254"/>
      <c r="P342" s="254"/>
      <c r="Q342" s="254"/>
      <c r="R342" s="254"/>
      <c r="S342" s="254"/>
      <c r="T342" s="255"/>
      <c r="AT342" s="256" t="s">
        <v>171</v>
      </c>
      <c r="AU342" s="256" t="s">
        <v>82</v>
      </c>
      <c r="AV342" s="12" t="s">
        <v>82</v>
      </c>
      <c r="AW342" s="12" t="s">
        <v>35</v>
      </c>
      <c r="AX342" s="12" t="s">
        <v>80</v>
      </c>
      <c r="AY342" s="256" t="s">
        <v>161</v>
      </c>
    </row>
    <row r="343" s="1" customFormat="1" ht="16.5" customHeight="1">
      <c r="B343" s="46"/>
      <c r="C343" s="233" t="s">
        <v>643</v>
      </c>
      <c r="D343" s="233" t="s">
        <v>164</v>
      </c>
      <c r="E343" s="234" t="s">
        <v>644</v>
      </c>
      <c r="F343" s="235" t="s">
        <v>645</v>
      </c>
      <c r="G343" s="236" t="s">
        <v>343</v>
      </c>
      <c r="H343" s="237">
        <v>1</v>
      </c>
      <c r="I343" s="238"/>
      <c r="J343" s="239">
        <f>ROUND(I343*H343,2)</f>
        <v>0</v>
      </c>
      <c r="K343" s="235" t="s">
        <v>199</v>
      </c>
      <c r="L343" s="72"/>
      <c r="M343" s="240" t="s">
        <v>21</v>
      </c>
      <c r="N343" s="241" t="s">
        <v>43</v>
      </c>
      <c r="O343" s="47"/>
      <c r="P343" s="242">
        <f>O343*H343</f>
        <v>0</v>
      </c>
      <c r="Q343" s="242">
        <v>0</v>
      </c>
      <c r="R343" s="242">
        <f>Q343*H343</f>
        <v>0</v>
      </c>
      <c r="S343" s="242">
        <v>0</v>
      </c>
      <c r="T343" s="243">
        <f>S343*H343</f>
        <v>0</v>
      </c>
      <c r="AR343" s="24" t="s">
        <v>169</v>
      </c>
      <c r="AT343" s="24" t="s">
        <v>164</v>
      </c>
      <c r="AU343" s="24" t="s">
        <v>82</v>
      </c>
      <c r="AY343" s="24" t="s">
        <v>161</v>
      </c>
      <c r="BE343" s="244">
        <f>IF(N343="základní",J343,0)</f>
        <v>0</v>
      </c>
      <c r="BF343" s="244">
        <f>IF(N343="snížená",J343,0)</f>
        <v>0</v>
      </c>
      <c r="BG343" s="244">
        <f>IF(N343="zákl. přenesená",J343,0)</f>
        <v>0</v>
      </c>
      <c r="BH343" s="244">
        <f>IF(N343="sníž. přenesená",J343,0)</f>
        <v>0</v>
      </c>
      <c r="BI343" s="244">
        <f>IF(N343="nulová",J343,0)</f>
        <v>0</v>
      </c>
      <c r="BJ343" s="24" t="s">
        <v>80</v>
      </c>
      <c r="BK343" s="244">
        <f>ROUND(I343*H343,2)</f>
        <v>0</v>
      </c>
      <c r="BL343" s="24" t="s">
        <v>169</v>
      </c>
      <c r="BM343" s="24" t="s">
        <v>646</v>
      </c>
    </row>
    <row r="344" s="1" customFormat="1" ht="25.5" customHeight="1">
      <c r="B344" s="46"/>
      <c r="C344" s="233" t="s">
        <v>647</v>
      </c>
      <c r="D344" s="233" t="s">
        <v>164</v>
      </c>
      <c r="E344" s="234" t="s">
        <v>648</v>
      </c>
      <c r="F344" s="235" t="s">
        <v>649</v>
      </c>
      <c r="G344" s="236" t="s">
        <v>631</v>
      </c>
      <c r="H344" s="237">
        <v>10.17</v>
      </c>
      <c r="I344" s="238"/>
      <c r="J344" s="239">
        <f>ROUND(I344*H344,2)</f>
        <v>0</v>
      </c>
      <c r="K344" s="235" t="s">
        <v>199</v>
      </c>
      <c r="L344" s="72"/>
      <c r="M344" s="240" t="s">
        <v>21</v>
      </c>
      <c r="N344" s="241" t="s">
        <v>43</v>
      </c>
      <c r="O344" s="47"/>
      <c r="P344" s="242">
        <f>O344*H344</f>
        <v>0</v>
      </c>
      <c r="Q344" s="242">
        <v>0</v>
      </c>
      <c r="R344" s="242">
        <f>Q344*H344</f>
        <v>0</v>
      </c>
      <c r="S344" s="242">
        <v>0</v>
      </c>
      <c r="T344" s="243">
        <f>S344*H344</f>
        <v>0</v>
      </c>
      <c r="AR344" s="24" t="s">
        <v>169</v>
      </c>
      <c r="AT344" s="24" t="s">
        <v>164</v>
      </c>
      <c r="AU344" s="24" t="s">
        <v>82</v>
      </c>
      <c r="AY344" s="24" t="s">
        <v>161</v>
      </c>
      <c r="BE344" s="244">
        <f>IF(N344="základní",J344,0)</f>
        <v>0</v>
      </c>
      <c r="BF344" s="244">
        <f>IF(N344="snížená",J344,0)</f>
        <v>0</v>
      </c>
      <c r="BG344" s="244">
        <f>IF(N344="zákl. přenesená",J344,0)</f>
        <v>0</v>
      </c>
      <c r="BH344" s="244">
        <f>IF(N344="sníž. přenesená",J344,0)</f>
        <v>0</v>
      </c>
      <c r="BI344" s="244">
        <f>IF(N344="nulová",J344,0)</f>
        <v>0</v>
      </c>
      <c r="BJ344" s="24" t="s">
        <v>80</v>
      </c>
      <c r="BK344" s="244">
        <f>ROUND(I344*H344,2)</f>
        <v>0</v>
      </c>
      <c r="BL344" s="24" t="s">
        <v>169</v>
      </c>
      <c r="BM344" s="24" t="s">
        <v>650</v>
      </c>
    </row>
    <row r="345" s="12" customFormat="1">
      <c r="B345" s="245"/>
      <c r="C345" s="246"/>
      <c r="D345" s="247" t="s">
        <v>171</v>
      </c>
      <c r="E345" s="248" t="s">
        <v>21</v>
      </c>
      <c r="F345" s="249" t="s">
        <v>21</v>
      </c>
      <c r="G345" s="246"/>
      <c r="H345" s="250">
        <v>0</v>
      </c>
      <c r="I345" s="251"/>
      <c r="J345" s="246"/>
      <c r="K345" s="246"/>
      <c r="L345" s="252"/>
      <c r="M345" s="253"/>
      <c r="N345" s="254"/>
      <c r="O345" s="254"/>
      <c r="P345" s="254"/>
      <c r="Q345" s="254"/>
      <c r="R345" s="254"/>
      <c r="S345" s="254"/>
      <c r="T345" s="255"/>
      <c r="AT345" s="256" t="s">
        <v>171</v>
      </c>
      <c r="AU345" s="256" t="s">
        <v>82</v>
      </c>
      <c r="AV345" s="12" t="s">
        <v>82</v>
      </c>
      <c r="AW345" s="12" t="s">
        <v>35</v>
      </c>
      <c r="AX345" s="12" t="s">
        <v>72</v>
      </c>
      <c r="AY345" s="256" t="s">
        <v>161</v>
      </c>
    </row>
    <row r="346" s="12" customFormat="1">
      <c r="B346" s="245"/>
      <c r="C346" s="246"/>
      <c r="D346" s="247" t="s">
        <v>171</v>
      </c>
      <c r="E346" s="248" t="s">
        <v>21</v>
      </c>
      <c r="F346" s="249" t="s">
        <v>21</v>
      </c>
      <c r="G346" s="246"/>
      <c r="H346" s="250">
        <v>0</v>
      </c>
      <c r="I346" s="251"/>
      <c r="J346" s="246"/>
      <c r="K346" s="246"/>
      <c r="L346" s="252"/>
      <c r="M346" s="253"/>
      <c r="N346" s="254"/>
      <c r="O346" s="254"/>
      <c r="P346" s="254"/>
      <c r="Q346" s="254"/>
      <c r="R346" s="254"/>
      <c r="S346" s="254"/>
      <c r="T346" s="255"/>
      <c r="AT346" s="256" t="s">
        <v>171</v>
      </c>
      <c r="AU346" s="256" t="s">
        <v>82</v>
      </c>
      <c r="AV346" s="12" t="s">
        <v>82</v>
      </c>
      <c r="AW346" s="12" t="s">
        <v>35</v>
      </c>
      <c r="AX346" s="12" t="s">
        <v>72</v>
      </c>
      <c r="AY346" s="256" t="s">
        <v>161</v>
      </c>
    </row>
    <row r="347" s="12" customFormat="1">
      <c r="B347" s="245"/>
      <c r="C347" s="246"/>
      <c r="D347" s="247" t="s">
        <v>171</v>
      </c>
      <c r="E347" s="248" t="s">
        <v>21</v>
      </c>
      <c r="F347" s="249" t="s">
        <v>21</v>
      </c>
      <c r="G347" s="246"/>
      <c r="H347" s="250">
        <v>0</v>
      </c>
      <c r="I347" s="251"/>
      <c r="J347" s="246"/>
      <c r="K347" s="246"/>
      <c r="L347" s="252"/>
      <c r="M347" s="253"/>
      <c r="N347" s="254"/>
      <c r="O347" s="254"/>
      <c r="P347" s="254"/>
      <c r="Q347" s="254"/>
      <c r="R347" s="254"/>
      <c r="S347" s="254"/>
      <c r="T347" s="255"/>
      <c r="AT347" s="256" t="s">
        <v>171</v>
      </c>
      <c r="AU347" s="256" t="s">
        <v>82</v>
      </c>
      <c r="AV347" s="12" t="s">
        <v>82</v>
      </c>
      <c r="AW347" s="12" t="s">
        <v>35</v>
      </c>
      <c r="AX347" s="12" t="s">
        <v>72</v>
      </c>
      <c r="AY347" s="256" t="s">
        <v>161</v>
      </c>
    </row>
    <row r="348" s="12" customFormat="1">
      <c r="B348" s="245"/>
      <c r="C348" s="246"/>
      <c r="D348" s="247" t="s">
        <v>171</v>
      </c>
      <c r="E348" s="248" t="s">
        <v>21</v>
      </c>
      <c r="F348" s="249" t="s">
        <v>21</v>
      </c>
      <c r="G348" s="246"/>
      <c r="H348" s="250">
        <v>0</v>
      </c>
      <c r="I348" s="251"/>
      <c r="J348" s="246"/>
      <c r="K348" s="246"/>
      <c r="L348" s="252"/>
      <c r="M348" s="253"/>
      <c r="N348" s="254"/>
      <c r="O348" s="254"/>
      <c r="P348" s="254"/>
      <c r="Q348" s="254"/>
      <c r="R348" s="254"/>
      <c r="S348" s="254"/>
      <c r="T348" s="255"/>
      <c r="AT348" s="256" t="s">
        <v>171</v>
      </c>
      <c r="AU348" s="256" t="s">
        <v>82</v>
      </c>
      <c r="AV348" s="12" t="s">
        <v>82</v>
      </c>
      <c r="AW348" s="12" t="s">
        <v>35</v>
      </c>
      <c r="AX348" s="12" t="s">
        <v>72</v>
      </c>
      <c r="AY348" s="256" t="s">
        <v>161</v>
      </c>
    </row>
    <row r="349" s="12" customFormat="1">
      <c r="B349" s="245"/>
      <c r="C349" s="246"/>
      <c r="D349" s="247" t="s">
        <v>171</v>
      </c>
      <c r="E349" s="248" t="s">
        <v>21</v>
      </c>
      <c r="F349" s="249" t="s">
        <v>21</v>
      </c>
      <c r="G349" s="246"/>
      <c r="H349" s="250">
        <v>0</v>
      </c>
      <c r="I349" s="251"/>
      <c r="J349" s="246"/>
      <c r="K349" s="246"/>
      <c r="L349" s="252"/>
      <c r="M349" s="253"/>
      <c r="N349" s="254"/>
      <c r="O349" s="254"/>
      <c r="P349" s="254"/>
      <c r="Q349" s="254"/>
      <c r="R349" s="254"/>
      <c r="S349" s="254"/>
      <c r="T349" s="255"/>
      <c r="AT349" s="256" t="s">
        <v>171</v>
      </c>
      <c r="AU349" s="256" t="s">
        <v>82</v>
      </c>
      <c r="AV349" s="12" t="s">
        <v>82</v>
      </c>
      <c r="AW349" s="12" t="s">
        <v>35</v>
      </c>
      <c r="AX349" s="12" t="s">
        <v>72</v>
      </c>
      <c r="AY349" s="256" t="s">
        <v>161</v>
      </c>
    </row>
    <row r="350" s="12" customFormat="1">
      <c r="B350" s="245"/>
      <c r="C350" s="246"/>
      <c r="D350" s="247" t="s">
        <v>171</v>
      </c>
      <c r="E350" s="248" t="s">
        <v>21</v>
      </c>
      <c r="F350" s="249" t="s">
        <v>21</v>
      </c>
      <c r="G350" s="246"/>
      <c r="H350" s="250">
        <v>0</v>
      </c>
      <c r="I350" s="251"/>
      <c r="J350" s="246"/>
      <c r="K350" s="246"/>
      <c r="L350" s="252"/>
      <c r="M350" s="253"/>
      <c r="N350" s="254"/>
      <c r="O350" s="254"/>
      <c r="P350" s="254"/>
      <c r="Q350" s="254"/>
      <c r="R350" s="254"/>
      <c r="S350" s="254"/>
      <c r="T350" s="255"/>
      <c r="AT350" s="256" t="s">
        <v>171</v>
      </c>
      <c r="AU350" s="256" t="s">
        <v>82</v>
      </c>
      <c r="AV350" s="12" t="s">
        <v>82</v>
      </c>
      <c r="AW350" s="12" t="s">
        <v>35</v>
      </c>
      <c r="AX350" s="12" t="s">
        <v>72</v>
      </c>
      <c r="AY350" s="256" t="s">
        <v>161</v>
      </c>
    </row>
    <row r="351" s="12" customFormat="1">
      <c r="B351" s="245"/>
      <c r="C351" s="246"/>
      <c r="D351" s="247" t="s">
        <v>171</v>
      </c>
      <c r="E351" s="248" t="s">
        <v>21</v>
      </c>
      <c r="F351" s="249" t="s">
        <v>21</v>
      </c>
      <c r="G351" s="246"/>
      <c r="H351" s="250">
        <v>0</v>
      </c>
      <c r="I351" s="251"/>
      <c r="J351" s="246"/>
      <c r="K351" s="246"/>
      <c r="L351" s="252"/>
      <c r="M351" s="253"/>
      <c r="N351" s="254"/>
      <c r="O351" s="254"/>
      <c r="P351" s="254"/>
      <c r="Q351" s="254"/>
      <c r="R351" s="254"/>
      <c r="S351" s="254"/>
      <c r="T351" s="255"/>
      <c r="AT351" s="256" t="s">
        <v>171</v>
      </c>
      <c r="AU351" s="256" t="s">
        <v>82</v>
      </c>
      <c r="AV351" s="12" t="s">
        <v>82</v>
      </c>
      <c r="AW351" s="12" t="s">
        <v>35</v>
      </c>
      <c r="AX351" s="12" t="s">
        <v>72</v>
      </c>
      <c r="AY351" s="256" t="s">
        <v>161</v>
      </c>
    </row>
    <row r="352" s="12" customFormat="1">
      <c r="B352" s="245"/>
      <c r="C352" s="246"/>
      <c r="D352" s="247" t="s">
        <v>171</v>
      </c>
      <c r="E352" s="248" t="s">
        <v>21</v>
      </c>
      <c r="F352" s="249" t="s">
        <v>21</v>
      </c>
      <c r="G352" s="246"/>
      <c r="H352" s="250">
        <v>0</v>
      </c>
      <c r="I352" s="251"/>
      <c r="J352" s="246"/>
      <c r="K352" s="246"/>
      <c r="L352" s="252"/>
      <c r="M352" s="253"/>
      <c r="N352" s="254"/>
      <c r="O352" s="254"/>
      <c r="P352" s="254"/>
      <c r="Q352" s="254"/>
      <c r="R352" s="254"/>
      <c r="S352" s="254"/>
      <c r="T352" s="255"/>
      <c r="AT352" s="256" t="s">
        <v>171</v>
      </c>
      <c r="AU352" s="256" t="s">
        <v>82</v>
      </c>
      <c r="AV352" s="12" t="s">
        <v>82</v>
      </c>
      <c r="AW352" s="12" t="s">
        <v>35</v>
      </c>
      <c r="AX352" s="12" t="s">
        <v>72</v>
      </c>
      <c r="AY352" s="256" t="s">
        <v>161</v>
      </c>
    </row>
    <row r="353" s="12" customFormat="1">
      <c r="B353" s="245"/>
      <c r="C353" s="246"/>
      <c r="D353" s="247" t="s">
        <v>171</v>
      </c>
      <c r="E353" s="248" t="s">
        <v>21</v>
      </c>
      <c r="F353" s="249" t="s">
        <v>21</v>
      </c>
      <c r="G353" s="246"/>
      <c r="H353" s="250">
        <v>0</v>
      </c>
      <c r="I353" s="251"/>
      <c r="J353" s="246"/>
      <c r="K353" s="246"/>
      <c r="L353" s="252"/>
      <c r="M353" s="253"/>
      <c r="N353" s="254"/>
      <c r="O353" s="254"/>
      <c r="P353" s="254"/>
      <c r="Q353" s="254"/>
      <c r="R353" s="254"/>
      <c r="S353" s="254"/>
      <c r="T353" s="255"/>
      <c r="AT353" s="256" t="s">
        <v>171</v>
      </c>
      <c r="AU353" s="256" t="s">
        <v>82</v>
      </c>
      <c r="AV353" s="12" t="s">
        <v>82</v>
      </c>
      <c r="AW353" s="12" t="s">
        <v>35</v>
      </c>
      <c r="AX353" s="12" t="s">
        <v>72</v>
      </c>
      <c r="AY353" s="256" t="s">
        <v>161</v>
      </c>
    </row>
    <row r="354" s="12" customFormat="1">
      <c r="B354" s="245"/>
      <c r="C354" s="246"/>
      <c r="D354" s="247" t="s">
        <v>171</v>
      </c>
      <c r="E354" s="248" t="s">
        <v>21</v>
      </c>
      <c r="F354" s="249" t="s">
        <v>21</v>
      </c>
      <c r="G354" s="246"/>
      <c r="H354" s="250">
        <v>0</v>
      </c>
      <c r="I354" s="251"/>
      <c r="J354" s="246"/>
      <c r="K354" s="246"/>
      <c r="L354" s="252"/>
      <c r="M354" s="253"/>
      <c r="N354" s="254"/>
      <c r="O354" s="254"/>
      <c r="P354" s="254"/>
      <c r="Q354" s="254"/>
      <c r="R354" s="254"/>
      <c r="S354" s="254"/>
      <c r="T354" s="255"/>
      <c r="AT354" s="256" t="s">
        <v>171</v>
      </c>
      <c r="AU354" s="256" t="s">
        <v>82</v>
      </c>
      <c r="AV354" s="12" t="s">
        <v>82</v>
      </c>
      <c r="AW354" s="12" t="s">
        <v>35</v>
      </c>
      <c r="AX354" s="12" t="s">
        <v>72</v>
      </c>
      <c r="AY354" s="256" t="s">
        <v>161</v>
      </c>
    </row>
    <row r="355" s="12" customFormat="1">
      <c r="B355" s="245"/>
      <c r="C355" s="246"/>
      <c r="D355" s="247" t="s">
        <v>171</v>
      </c>
      <c r="E355" s="248" t="s">
        <v>21</v>
      </c>
      <c r="F355" s="249" t="s">
        <v>21</v>
      </c>
      <c r="G355" s="246"/>
      <c r="H355" s="250">
        <v>0</v>
      </c>
      <c r="I355" s="251"/>
      <c r="J355" s="246"/>
      <c r="K355" s="246"/>
      <c r="L355" s="252"/>
      <c r="M355" s="253"/>
      <c r="N355" s="254"/>
      <c r="O355" s="254"/>
      <c r="P355" s="254"/>
      <c r="Q355" s="254"/>
      <c r="R355" s="254"/>
      <c r="S355" s="254"/>
      <c r="T355" s="255"/>
      <c r="AT355" s="256" t="s">
        <v>171</v>
      </c>
      <c r="AU355" s="256" t="s">
        <v>82</v>
      </c>
      <c r="AV355" s="12" t="s">
        <v>82</v>
      </c>
      <c r="AW355" s="12" t="s">
        <v>35</v>
      </c>
      <c r="AX355" s="12" t="s">
        <v>72</v>
      </c>
      <c r="AY355" s="256" t="s">
        <v>161</v>
      </c>
    </row>
    <row r="356" s="12" customFormat="1">
      <c r="B356" s="245"/>
      <c r="C356" s="246"/>
      <c r="D356" s="247" t="s">
        <v>171</v>
      </c>
      <c r="E356" s="248" t="s">
        <v>21</v>
      </c>
      <c r="F356" s="249" t="s">
        <v>651</v>
      </c>
      <c r="G356" s="246"/>
      <c r="H356" s="250">
        <v>10.17</v>
      </c>
      <c r="I356" s="251"/>
      <c r="J356" s="246"/>
      <c r="K356" s="246"/>
      <c r="L356" s="252"/>
      <c r="M356" s="253"/>
      <c r="N356" s="254"/>
      <c r="O356" s="254"/>
      <c r="P356" s="254"/>
      <c r="Q356" s="254"/>
      <c r="R356" s="254"/>
      <c r="S356" s="254"/>
      <c r="T356" s="255"/>
      <c r="AT356" s="256" t="s">
        <v>171</v>
      </c>
      <c r="AU356" s="256" t="s">
        <v>82</v>
      </c>
      <c r="AV356" s="12" t="s">
        <v>82</v>
      </c>
      <c r="AW356" s="12" t="s">
        <v>35</v>
      </c>
      <c r="AX356" s="12" t="s">
        <v>80</v>
      </c>
      <c r="AY356" s="256" t="s">
        <v>161</v>
      </c>
    </row>
    <row r="357" s="1" customFormat="1" ht="16.5" customHeight="1">
      <c r="B357" s="46"/>
      <c r="C357" s="233" t="s">
        <v>652</v>
      </c>
      <c r="D357" s="233" t="s">
        <v>164</v>
      </c>
      <c r="E357" s="234" t="s">
        <v>653</v>
      </c>
      <c r="F357" s="235" t="s">
        <v>654</v>
      </c>
      <c r="G357" s="236" t="s">
        <v>175</v>
      </c>
      <c r="H357" s="237">
        <v>8.4000000000000004</v>
      </c>
      <c r="I357" s="238"/>
      <c r="J357" s="239">
        <f>ROUND(I357*H357,2)</f>
        <v>0</v>
      </c>
      <c r="K357" s="235" t="s">
        <v>199</v>
      </c>
      <c r="L357" s="72"/>
      <c r="M357" s="240" t="s">
        <v>21</v>
      </c>
      <c r="N357" s="241" t="s">
        <v>43</v>
      </c>
      <c r="O357" s="47"/>
      <c r="P357" s="242">
        <f>O357*H357</f>
        <v>0</v>
      </c>
      <c r="Q357" s="242">
        <v>0</v>
      </c>
      <c r="R357" s="242">
        <f>Q357*H357</f>
        <v>0</v>
      </c>
      <c r="S357" s="242">
        <v>0</v>
      </c>
      <c r="T357" s="243">
        <f>S357*H357</f>
        <v>0</v>
      </c>
      <c r="AR357" s="24" t="s">
        <v>169</v>
      </c>
      <c r="AT357" s="24" t="s">
        <v>164</v>
      </c>
      <c r="AU357" s="24" t="s">
        <v>82</v>
      </c>
      <c r="AY357" s="24" t="s">
        <v>161</v>
      </c>
      <c r="BE357" s="244">
        <f>IF(N357="základní",J357,0)</f>
        <v>0</v>
      </c>
      <c r="BF357" s="244">
        <f>IF(N357="snížená",J357,0)</f>
        <v>0</v>
      </c>
      <c r="BG357" s="244">
        <f>IF(N357="zákl. přenesená",J357,0)</f>
        <v>0</v>
      </c>
      <c r="BH357" s="244">
        <f>IF(N357="sníž. přenesená",J357,0)</f>
        <v>0</v>
      </c>
      <c r="BI357" s="244">
        <f>IF(N357="nulová",J357,0)</f>
        <v>0</v>
      </c>
      <c r="BJ357" s="24" t="s">
        <v>80</v>
      </c>
      <c r="BK357" s="244">
        <f>ROUND(I357*H357,2)</f>
        <v>0</v>
      </c>
      <c r="BL357" s="24" t="s">
        <v>169</v>
      </c>
      <c r="BM357" s="24" t="s">
        <v>655</v>
      </c>
    </row>
    <row r="358" s="12" customFormat="1">
      <c r="B358" s="245"/>
      <c r="C358" s="246"/>
      <c r="D358" s="247" t="s">
        <v>171</v>
      </c>
      <c r="E358" s="248" t="s">
        <v>21</v>
      </c>
      <c r="F358" s="249" t="s">
        <v>656</v>
      </c>
      <c r="G358" s="246"/>
      <c r="H358" s="250">
        <v>8.4000000000000004</v>
      </c>
      <c r="I358" s="251"/>
      <c r="J358" s="246"/>
      <c r="K358" s="246"/>
      <c r="L358" s="252"/>
      <c r="M358" s="253"/>
      <c r="N358" s="254"/>
      <c r="O358" s="254"/>
      <c r="P358" s="254"/>
      <c r="Q358" s="254"/>
      <c r="R358" s="254"/>
      <c r="S358" s="254"/>
      <c r="T358" s="255"/>
      <c r="AT358" s="256" t="s">
        <v>171</v>
      </c>
      <c r="AU358" s="256" t="s">
        <v>82</v>
      </c>
      <c r="AV358" s="12" t="s">
        <v>82</v>
      </c>
      <c r="AW358" s="12" t="s">
        <v>35</v>
      </c>
      <c r="AX358" s="12" t="s">
        <v>80</v>
      </c>
      <c r="AY358" s="256" t="s">
        <v>161</v>
      </c>
    </row>
    <row r="359" s="1" customFormat="1" ht="25.5" customHeight="1">
      <c r="B359" s="46"/>
      <c r="C359" s="233" t="s">
        <v>657</v>
      </c>
      <c r="D359" s="233" t="s">
        <v>164</v>
      </c>
      <c r="E359" s="234" t="s">
        <v>658</v>
      </c>
      <c r="F359" s="235" t="s">
        <v>659</v>
      </c>
      <c r="G359" s="236" t="s">
        <v>321</v>
      </c>
      <c r="H359" s="237">
        <v>1</v>
      </c>
      <c r="I359" s="238"/>
      <c r="J359" s="239">
        <f>ROUND(I359*H359,2)</f>
        <v>0</v>
      </c>
      <c r="K359" s="235" t="s">
        <v>199</v>
      </c>
      <c r="L359" s="72"/>
      <c r="M359" s="240" t="s">
        <v>21</v>
      </c>
      <c r="N359" s="241" t="s">
        <v>43</v>
      </c>
      <c r="O359" s="47"/>
      <c r="P359" s="242">
        <f>O359*H359</f>
        <v>0</v>
      </c>
      <c r="Q359" s="242">
        <v>0</v>
      </c>
      <c r="R359" s="242">
        <f>Q359*H359</f>
        <v>0</v>
      </c>
      <c r="S359" s="242">
        <v>0</v>
      </c>
      <c r="T359" s="243">
        <f>S359*H359</f>
        <v>0</v>
      </c>
      <c r="AR359" s="24" t="s">
        <v>169</v>
      </c>
      <c r="AT359" s="24" t="s">
        <v>164</v>
      </c>
      <c r="AU359" s="24" t="s">
        <v>82</v>
      </c>
      <c r="AY359" s="24" t="s">
        <v>161</v>
      </c>
      <c r="BE359" s="244">
        <f>IF(N359="základní",J359,0)</f>
        <v>0</v>
      </c>
      <c r="BF359" s="244">
        <f>IF(N359="snížená",J359,0)</f>
        <v>0</v>
      </c>
      <c r="BG359" s="244">
        <f>IF(N359="zákl. přenesená",J359,0)</f>
        <v>0</v>
      </c>
      <c r="BH359" s="244">
        <f>IF(N359="sníž. přenesená",J359,0)</f>
        <v>0</v>
      </c>
      <c r="BI359" s="244">
        <f>IF(N359="nulová",J359,0)</f>
        <v>0</v>
      </c>
      <c r="BJ359" s="24" t="s">
        <v>80</v>
      </c>
      <c r="BK359" s="244">
        <f>ROUND(I359*H359,2)</f>
        <v>0</v>
      </c>
      <c r="BL359" s="24" t="s">
        <v>169</v>
      </c>
      <c r="BM359" s="24" t="s">
        <v>660</v>
      </c>
    </row>
    <row r="360" s="1" customFormat="1" ht="25.5" customHeight="1">
      <c r="B360" s="46"/>
      <c r="C360" s="233" t="s">
        <v>661</v>
      </c>
      <c r="D360" s="233" t="s">
        <v>164</v>
      </c>
      <c r="E360" s="234" t="s">
        <v>662</v>
      </c>
      <c r="F360" s="235" t="s">
        <v>663</v>
      </c>
      <c r="G360" s="236" t="s">
        <v>321</v>
      </c>
      <c r="H360" s="237">
        <v>1</v>
      </c>
      <c r="I360" s="238"/>
      <c r="J360" s="239">
        <f>ROUND(I360*H360,2)</f>
        <v>0</v>
      </c>
      <c r="K360" s="235" t="s">
        <v>199</v>
      </c>
      <c r="L360" s="72"/>
      <c r="M360" s="240" t="s">
        <v>21</v>
      </c>
      <c r="N360" s="241" t="s">
        <v>43</v>
      </c>
      <c r="O360" s="47"/>
      <c r="P360" s="242">
        <f>O360*H360</f>
        <v>0</v>
      </c>
      <c r="Q360" s="242">
        <v>0</v>
      </c>
      <c r="R360" s="242">
        <f>Q360*H360</f>
        <v>0</v>
      </c>
      <c r="S360" s="242">
        <v>0</v>
      </c>
      <c r="T360" s="243">
        <f>S360*H360</f>
        <v>0</v>
      </c>
      <c r="AR360" s="24" t="s">
        <v>169</v>
      </c>
      <c r="AT360" s="24" t="s">
        <v>164</v>
      </c>
      <c r="AU360" s="24" t="s">
        <v>82</v>
      </c>
      <c r="AY360" s="24" t="s">
        <v>161</v>
      </c>
      <c r="BE360" s="244">
        <f>IF(N360="základní",J360,0)</f>
        <v>0</v>
      </c>
      <c r="BF360" s="244">
        <f>IF(N360="snížená",J360,0)</f>
        <v>0</v>
      </c>
      <c r="BG360" s="244">
        <f>IF(N360="zákl. přenesená",J360,0)</f>
        <v>0</v>
      </c>
      <c r="BH360" s="244">
        <f>IF(N360="sníž. přenesená",J360,0)</f>
        <v>0</v>
      </c>
      <c r="BI360" s="244">
        <f>IF(N360="nulová",J360,0)</f>
        <v>0</v>
      </c>
      <c r="BJ360" s="24" t="s">
        <v>80</v>
      </c>
      <c r="BK360" s="244">
        <f>ROUND(I360*H360,2)</f>
        <v>0</v>
      </c>
      <c r="BL360" s="24" t="s">
        <v>169</v>
      </c>
      <c r="BM360" s="24" t="s">
        <v>664</v>
      </c>
    </row>
    <row r="361" s="1" customFormat="1" ht="25.5" customHeight="1">
      <c r="B361" s="46"/>
      <c r="C361" s="233" t="s">
        <v>665</v>
      </c>
      <c r="D361" s="233" t="s">
        <v>164</v>
      </c>
      <c r="E361" s="234" t="s">
        <v>666</v>
      </c>
      <c r="F361" s="235" t="s">
        <v>667</v>
      </c>
      <c r="G361" s="236" t="s">
        <v>321</v>
      </c>
      <c r="H361" s="237">
        <v>1</v>
      </c>
      <c r="I361" s="238"/>
      <c r="J361" s="239">
        <f>ROUND(I361*H361,2)</f>
        <v>0</v>
      </c>
      <c r="K361" s="235" t="s">
        <v>199</v>
      </c>
      <c r="L361" s="72"/>
      <c r="M361" s="240" t="s">
        <v>21</v>
      </c>
      <c r="N361" s="241" t="s">
        <v>43</v>
      </c>
      <c r="O361" s="47"/>
      <c r="P361" s="242">
        <f>O361*H361</f>
        <v>0</v>
      </c>
      <c r="Q361" s="242">
        <v>0</v>
      </c>
      <c r="R361" s="242">
        <f>Q361*H361</f>
        <v>0</v>
      </c>
      <c r="S361" s="242">
        <v>0</v>
      </c>
      <c r="T361" s="243">
        <f>S361*H361</f>
        <v>0</v>
      </c>
      <c r="AR361" s="24" t="s">
        <v>169</v>
      </c>
      <c r="AT361" s="24" t="s">
        <v>164</v>
      </c>
      <c r="AU361" s="24" t="s">
        <v>82</v>
      </c>
      <c r="AY361" s="24" t="s">
        <v>161</v>
      </c>
      <c r="BE361" s="244">
        <f>IF(N361="základní",J361,0)</f>
        <v>0</v>
      </c>
      <c r="BF361" s="244">
        <f>IF(N361="snížená",J361,0)</f>
        <v>0</v>
      </c>
      <c r="BG361" s="244">
        <f>IF(N361="zákl. přenesená",J361,0)</f>
        <v>0</v>
      </c>
      <c r="BH361" s="244">
        <f>IF(N361="sníž. přenesená",J361,0)</f>
        <v>0</v>
      </c>
      <c r="BI361" s="244">
        <f>IF(N361="nulová",J361,0)</f>
        <v>0</v>
      </c>
      <c r="BJ361" s="24" t="s">
        <v>80</v>
      </c>
      <c r="BK361" s="244">
        <f>ROUND(I361*H361,2)</f>
        <v>0</v>
      </c>
      <c r="BL361" s="24" t="s">
        <v>169</v>
      </c>
      <c r="BM361" s="24" t="s">
        <v>668</v>
      </c>
    </row>
    <row r="362" s="1" customFormat="1" ht="25.5" customHeight="1">
      <c r="B362" s="46"/>
      <c r="C362" s="233" t="s">
        <v>669</v>
      </c>
      <c r="D362" s="233" t="s">
        <v>164</v>
      </c>
      <c r="E362" s="234" t="s">
        <v>670</v>
      </c>
      <c r="F362" s="235" t="s">
        <v>671</v>
      </c>
      <c r="G362" s="236" t="s">
        <v>321</v>
      </c>
      <c r="H362" s="237">
        <v>4</v>
      </c>
      <c r="I362" s="238"/>
      <c r="J362" s="239">
        <f>ROUND(I362*H362,2)</f>
        <v>0</v>
      </c>
      <c r="K362" s="235" t="s">
        <v>199</v>
      </c>
      <c r="L362" s="72"/>
      <c r="M362" s="240" t="s">
        <v>21</v>
      </c>
      <c r="N362" s="241" t="s">
        <v>43</v>
      </c>
      <c r="O362" s="47"/>
      <c r="P362" s="242">
        <f>O362*H362</f>
        <v>0</v>
      </c>
      <c r="Q362" s="242">
        <v>0</v>
      </c>
      <c r="R362" s="242">
        <f>Q362*H362</f>
        <v>0</v>
      </c>
      <c r="S362" s="242">
        <v>0</v>
      </c>
      <c r="T362" s="243">
        <f>S362*H362</f>
        <v>0</v>
      </c>
      <c r="AR362" s="24" t="s">
        <v>169</v>
      </c>
      <c r="AT362" s="24" t="s">
        <v>164</v>
      </c>
      <c r="AU362" s="24" t="s">
        <v>82</v>
      </c>
      <c r="AY362" s="24" t="s">
        <v>161</v>
      </c>
      <c r="BE362" s="244">
        <f>IF(N362="základní",J362,0)</f>
        <v>0</v>
      </c>
      <c r="BF362" s="244">
        <f>IF(N362="snížená",J362,0)</f>
        <v>0</v>
      </c>
      <c r="BG362" s="244">
        <f>IF(N362="zákl. přenesená",J362,0)</f>
        <v>0</v>
      </c>
      <c r="BH362" s="244">
        <f>IF(N362="sníž. přenesená",J362,0)</f>
        <v>0</v>
      </c>
      <c r="BI362" s="244">
        <f>IF(N362="nulová",J362,0)</f>
        <v>0</v>
      </c>
      <c r="BJ362" s="24" t="s">
        <v>80</v>
      </c>
      <c r="BK362" s="244">
        <f>ROUND(I362*H362,2)</f>
        <v>0</v>
      </c>
      <c r="BL362" s="24" t="s">
        <v>169</v>
      </c>
      <c r="BM362" s="24" t="s">
        <v>672</v>
      </c>
    </row>
    <row r="363" s="1" customFormat="1" ht="16.5" customHeight="1">
      <c r="B363" s="46"/>
      <c r="C363" s="233" t="s">
        <v>673</v>
      </c>
      <c r="D363" s="233" t="s">
        <v>164</v>
      </c>
      <c r="E363" s="234" t="s">
        <v>674</v>
      </c>
      <c r="F363" s="235" t="s">
        <v>675</v>
      </c>
      <c r="G363" s="236" t="s">
        <v>321</v>
      </c>
      <c r="H363" s="237">
        <v>8</v>
      </c>
      <c r="I363" s="238"/>
      <c r="J363" s="239">
        <f>ROUND(I363*H363,2)</f>
        <v>0</v>
      </c>
      <c r="K363" s="235" t="s">
        <v>199</v>
      </c>
      <c r="L363" s="72"/>
      <c r="M363" s="240" t="s">
        <v>21</v>
      </c>
      <c r="N363" s="241" t="s">
        <v>43</v>
      </c>
      <c r="O363" s="47"/>
      <c r="P363" s="242">
        <f>O363*H363</f>
        <v>0</v>
      </c>
      <c r="Q363" s="242">
        <v>0</v>
      </c>
      <c r="R363" s="242">
        <f>Q363*H363</f>
        <v>0</v>
      </c>
      <c r="S363" s="242">
        <v>0</v>
      </c>
      <c r="T363" s="243">
        <f>S363*H363</f>
        <v>0</v>
      </c>
      <c r="AR363" s="24" t="s">
        <v>169</v>
      </c>
      <c r="AT363" s="24" t="s">
        <v>164</v>
      </c>
      <c r="AU363" s="24" t="s">
        <v>82</v>
      </c>
      <c r="AY363" s="24" t="s">
        <v>161</v>
      </c>
      <c r="BE363" s="244">
        <f>IF(N363="základní",J363,0)</f>
        <v>0</v>
      </c>
      <c r="BF363" s="244">
        <f>IF(N363="snížená",J363,0)</f>
        <v>0</v>
      </c>
      <c r="BG363" s="244">
        <f>IF(N363="zákl. přenesená",J363,0)</f>
        <v>0</v>
      </c>
      <c r="BH363" s="244">
        <f>IF(N363="sníž. přenesená",J363,0)</f>
        <v>0</v>
      </c>
      <c r="BI363" s="244">
        <f>IF(N363="nulová",J363,0)</f>
        <v>0</v>
      </c>
      <c r="BJ363" s="24" t="s">
        <v>80</v>
      </c>
      <c r="BK363" s="244">
        <f>ROUND(I363*H363,2)</f>
        <v>0</v>
      </c>
      <c r="BL363" s="24" t="s">
        <v>169</v>
      </c>
      <c r="BM363" s="24" t="s">
        <v>676</v>
      </c>
    </row>
    <row r="364" s="12" customFormat="1">
      <c r="B364" s="245"/>
      <c r="C364" s="246"/>
      <c r="D364" s="247" t="s">
        <v>171</v>
      </c>
      <c r="E364" s="248" t="s">
        <v>21</v>
      </c>
      <c r="F364" s="249" t="s">
        <v>677</v>
      </c>
      <c r="G364" s="246"/>
      <c r="H364" s="250">
        <v>8</v>
      </c>
      <c r="I364" s="251"/>
      <c r="J364" s="246"/>
      <c r="K364" s="246"/>
      <c r="L364" s="252"/>
      <c r="M364" s="253"/>
      <c r="N364" s="254"/>
      <c r="O364" s="254"/>
      <c r="P364" s="254"/>
      <c r="Q364" s="254"/>
      <c r="R364" s="254"/>
      <c r="S364" s="254"/>
      <c r="T364" s="255"/>
      <c r="AT364" s="256" t="s">
        <v>171</v>
      </c>
      <c r="AU364" s="256" t="s">
        <v>82</v>
      </c>
      <c r="AV364" s="12" t="s">
        <v>82</v>
      </c>
      <c r="AW364" s="12" t="s">
        <v>35</v>
      </c>
      <c r="AX364" s="12" t="s">
        <v>80</v>
      </c>
      <c r="AY364" s="256" t="s">
        <v>161</v>
      </c>
    </row>
    <row r="365" s="1" customFormat="1" ht="25.5" customHeight="1">
      <c r="B365" s="46"/>
      <c r="C365" s="233" t="s">
        <v>523</v>
      </c>
      <c r="D365" s="233" t="s">
        <v>164</v>
      </c>
      <c r="E365" s="234" t="s">
        <v>678</v>
      </c>
      <c r="F365" s="235" t="s">
        <v>679</v>
      </c>
      <c r="G365" s="236" t="s">
        <v>321</v>
      </c>
      <c r="H365" s="237">
        <v>3</v>
      </c>
      <c r="I365" s="238"/>
      <c r="J365" s="239">
        <f>ROUND(I365*H365,2)</f>
        <v>0</v>
      </c>
      <c r="K365" s="235" t="s">
        <v>199</v>
      </c>
      <c r="L365" s="72"/>
      <c r="M365" s="240" t="s">
        <v>21</v>
      </c>
      <c r="N365" s="241" t="s">
        <v>43</v>
      </c>
      <c r="O365" s="47"/>
      <c r="P365" s="242">
        <f>O365*H365</f>
        <v>0</v>
      </c>
      <c r="Q365" s="242">
        <v>0</v>
      </c>
      <c r="R365" s="242">
        <f>Q365*H365</f>
        <v>0</v>
      </c>
      <c r="S365" s="242">
        <v>0</v>
      </c>
      <c r="T365" s="243">
        <f>S365*H365</f>
        <v>0</v>
      </c>
      <c r="AR365" s="24" t="s">
        <v>169</v>
      </c>
      <c r="AT365" s="24" t="s">
        <v>164</v>
      </c>
      <c r="AU365" s="24" t="s">
        <v>82</v>
      </c>
      <c r="AY365" s="24" t="s">
        <v>161</v>
      </c>
      <c r="BE365" s="244">
        <f>IF(N365="základní",J365,0)</f>
        <v>0</v>
      </c>
      <c r="BF365" s="244">
        <f>IF(N365="snížená",J365,0)</f>
        <v>0</v>
      </c>
      <c r="BG365" s="244">
        <f>IF(N365="zákl. přenesená",J365,0)</f>
        <v>0</v>
      </c>
      <c r="BH365" s="244">
        <f>IF(N365="sníž. přenesená",J365,0)</f>
        <v>0</v>
      </c>
      <c r="BI365" s="244">
        <f>IF(N365="nulová",J365,0)</f>
        <v>0</v>
      </c>
      <c r="BJ365" s="24" t="s">
        <v>80</v>
      </c>
      <c r="BK365" s="244">
        <f>ROUND(I365*H365,2)</f>
        <v>0</v>
      </c>
      <c r="BL365" s="24" t="s">
        <v>169</v>
      </c>
      <c r="BM365" s="24" t="s">
        <v>680</v>
      </c>
    </row>
    <row r="366" s="1" customFormat="1" ht="25.5" customHeight="1">
      <c r="B366" s="46"/>
      <c r="C366" s="233" t="s">
        <v>681</v>
      </c>
      <c r="D366" s="233" t="s">
        <v>164</v>
      </c>
      <c r="E366" s="234" t="s">
        <v>682</v>
      </c>
      <c r="F366" s="235" t="s">
        <v>683</v>
      </c>
      <c r="G366" s="236" t="s">
        <v>321</v>
      </c>
      <c r="H366" s="237">
        <v>3</v>
      </c>
      <c r="I366" s="238"/>
      <c r="J366" s="239">
        <f>ROUND(I366*H366,2)</f>
        <v>0</v>
      </c>
      <c r="K366" s="235" t="s">
        <v>199</v>
      </c>
      <c r="L366" s="72"/>
      <c r="M366" s="240" t="s">
        <v>21</v>
      </c>
      <c r="N366" s="241" t="s">
        <v>43</v>
      </c>
      <c r="O366" s="47"/>
      <c r="P366" s="242">
        <f>O366*H366</f>
        <v>0</v>
      </c>
      <c r="Q366" s="242">
        <v>0</v>
      </c>
      <c r="R366" s="242">
        <f>Q366*H366</f>
        <v>0</v>
      </c>
      <c r="S366" s="242">
        <v>0</v>
      </c>
      <c r="T366" s="243">
        <f>S366*H366</f>
        <v>0</v>
      </c>
      <c r="AR366" s="24" t="s">
        <v>169</v>
      </c>
      <c r="AT366" s="24" t="s">
        <v>164</v>
      </c>
      <c r="AU366" s="24" t="s">
        <v>82</v>
      </c>
      <c r="AY366" s="24" t="s">
        <v>161</v>
      </c>
      <c r="BE366" s="244">
        <f>IF(N366="základní",J366,0)</f>
        <v>0</v>
      </c>
      <c r="BF366" s="244">
        <f>IF(N366="snížená",J366,0)</f>
        <v>0</v>
      </c>
      <c r="BG366" s="244">
        <f>IF(N366="zákl. přenesená",J366,0)</f>
        <v>0</v>
      </c>
      <c r="BH366" s="244">
        <f>IF(N366="sníž. přenesená",J366,0)</f>
        <v>0</v>
      </c>
      <c r="BI366" s="244">
        <f>IF(N366="nulová",J366,0)</f>
        <v>0</v>
      </c>
      <c r="BJ366" s="24" t="s">
        <v>80</v>
      </c>
      <c r="BK366" s="244">
        <f>ROUND(I366*H366,2)</f>
        <v>0</v>
      </c>
      <c r="BL366" s="24" t="s">
        <v>169</v>
      </c>
      <c r="BM366" s="24" t="s">
        <v>684</v>
      </c>
    </row>
    <row r="367" s="1" customFormat="1" ht="16.5" customHeight="1">
      <c r="B367" s="46"/>
      <c r="C367" s="233" t="s">
        <v>685</v>
      </c>
      <c r="D367" s="233" t="s">
        <v>164</v>
      </c>
      <c r="E367" s="234" t="s">
        <v>686</v>
      </c>
      <c r="F367" s="235" t="s">
        <v>687</v>
      </c>
      <c r="G367" s="236" t="s">
        <v>321</v>
      </c>
      <c r="H367" s="237">
        <v>1</v>
      </c>
      <c r="I367" s="238"/>
      <c r="J367" s="239">
        <f>ROUND(I367*H367,2)</f>
        <v>0</v>
      </c>
      <c r="K367" s="235" t="s">
        <v>199</v>
      </c>
      <c r="L367" s="72"/>
      <c r="M367" s="240" t="s">
        <v>21</v>
      </c>
      <c r="N367" s="241" t="s">
        <v>43</v>
      </c>
      <c r="O367" s="47"/>
      <c r="P367" s="242">
        <f>O367*H367</f>
        <v>0</v>
      </c>
      <c r="Q367" s="242">
        <v>0</v>
      </c>
      <c r="R367" s="242">
        <f>Q367*H367</f>
        <v>0</v>
      </c>
      <c r="S367" s="242">
        <v>0</v>
      </c>
      <c r="T367" s="243">
        <f>S367*H367</f>
        <v>0</v>
      </c>
      <c r="AR367" s="24" t="s">
        <v>169</v>
      </c>
      <c r="AT367" s="24" t="s">
        <v>164</v>
      </c>
      <c r="AU367" s="24" t="s">
        <v>82</v>
      </c>
      <c r="AY367" s="24" t="s">
        <v>161</v>
      </c>
      <c r="BE367" s="244">
        <f>IF(N367="základní",J367,0)</f>
        <v>0</v>
      </c>
      <c r="BF367" s="244">
        <f>IF(N367="snížená",J367,0)</f>
        <v>0</v>
      </c>
      <c r="BG367" s="244">
        <f>IF(N367="zákl. přenesená",J367,0)</f>
        <v>0</v>
      </c>
      <c r="BH367" s="244">
        <f>IF(N367="sníž. přenesená",J367,0)</f>
        <v>0</v>
      </c>
      <c r="BI367" s="244">
        <f>IF(N367="nulová",J367,0)</f>
        <v>0</v>
      </c>
      <c r="BJ367" s="24" t="s">
        <v>80</v>
      </c>
      <c r="BK367" s="244">
        <f>ROUND(I367*H367,2)</f>
        <v>0</v>
      </c>
      <c r="BL367" s="24" t="s">
        <v>169</v>
      </c>
      <c r="BM367" s="24" t="s">
        <v>688</v>
      </c>
    </row>
    <row r="368" s="1" customFormat="1" ht="25.5" customHeight="1">
      <c r="B368" s="46"/>
      <c r="C368" s="233" t="s">
        <v>689</v>
      </c>
      <c r="D368" s="233" t="s">
        <v>164</v>
      </c>
      <c r="E368" s="234" t="s">
        <v>690</v>
      </c>
      <c r="F368" s="235" t="s">
        <v>691</v>
      </c>
      <c r="G368" s="236" t="s">
        <v>321</v>
      </c>
      <c r="H368" s="237">
        <v>3</v>
      </c>
      <c r="I368" s="238"/>
      <c r="J368" s="239">
        <f>ROUND(I368*H368,2)</f>
        <v>0</v>
      </c>
      <c r="K368" s="235" t="s">
        <v>199</v>
      </c>
      <c r="L368" s="72"/>
      <c r="M368" s="240" t="s">
        <v>21</v>
      </c>
      <c r="N368" s="241" t="s">
        <v>43</v>
      </c>
      <c r="O368" s="47"/>
      <c r="P368" s="242">
        <f>O368*H368</f>
        <v>0</v>
      </c>
      <c r="Q368" s="242">
        <v>0</v>
      </c>
      <c r="R368" s="242">
        <f>Q368*H368</f>
        <v>0</v>
      </c>
      <c r="S368" s="242">
        <v>0</v>
      </c>
      <c r="T368" s="243">
        <f>S368*H368</f>
        <v>0</v>
      </c>
      <c r="AR368" s="24" t="s">
        <v>169</v>
      </c>
      <c r="AT368" s="24" t="s">
        <v>164</v>
      </c>
      <c r="AU368" s="24" t="s">
        <v>82</v>
      </c>
      <c r="AY368" s="24" t="s">
        <v>161</v>
      </c>
      <c r="BE368" s="244">
        <f>IF(N368="základní",J368,0)</f>
        <v>0</v>
      </c>
      <c r="BF368" s="244">
        <f>IF(N368="snížená",J368,0)</f>
        <v>0</v>
      </c>
      <c r="BG368" s="244">
        <f>IF(N368="zákl. přenesená",J368,0)</f>
        <v>0</v>
      </c>
      <c r="BH368" s="244">
        <f>IF(N368="sníž. přenesená",J368,0)</f>
        <v>0</v>
      </c>
      <c r="BI368" s="244">
        <f>IF(N368="nulová",J368,0)</f>
        <v>0</v>
      </c>
      <c r="BJ368" s="24" t="s">
        <v>80</v>
      </c>
      <c r="BK368" s="244">
        <f>ROUND(I368*H368,2)</f>
        <v>0</v>
      </c>
      <c r="BL368" s="24" t="s">
        <v>169</v>
      </c>
      <c r="BM368" s="24" t="s">
        <v>692</v>
      </c>
    </row>
    <row r="369" s="1" customFormat="1" ht="25.5" customHeight="1">
      <c r="B369" s="46"/>
      <c r="C369" s="233" t="s">
        <v>693</v>
      </c>
      <c r="D369" s="233" t="s">
        <v>164</v>
      </c>
      <c r="E369" s="234" t="s">
        <v>694</v>
      </c>
      <c r="F369" s="235" t="s">
        <v>695</v>
      </c>
      <c r="G369" s="236" t="s">
        <v>321</v>
      </c>
      <c r="H369" s="237">
        <v>4</v>
      </c>
      <c r="I369" s="238"/>
      <c r="J369" s="239">
        <f>ROUND(I369*H369,2)</f>
        <v>0</v>
      </c>
      <c r="K369" s="235" t="s">
        <v>199</v>
      </c>
      <c r="L369" s="72"/>
      <c r="M369" s="240" t="s">
        <v>21</v>
      </c>
      <c r="N369" s="241" t="s">
        <v>43</v>
      </c>
      <c r="O369" s="47"/>
      <c r="P369" s="242">
        <f>O369*H369</f>
        <v>0</v>
      </c>
      <c r="Q369" s="242">
        <v>0</v>
      </c>
      <c r="R369" s="242">
        <f>Q369*H369</f>
        <v>0</v>
      </c>
      <c r="S369" s="242">
        <v>0</v>
      </c>
      <c r="T369" s="243">
        <f>S369*H369</f>
        <v>0</v>
      </c>
      <c r="AR369" s="24" t="s">
        <v>169</v>
      </c>
      <c r="AT369" s="24" t="s">
        <v>164</v>
      </c>
      <c r="AU369" s="24" t="s">
        <v>82</v>
      </c>
      <c r="AY369" s="24" t="s">
        <v>161</v>
      </c>
      <c r="BE369" s="244">
        <f>IF(N369="základní",J369,0)</f>
        <v>0</v>
      </c>
      <c r="BF369" s="244">
        <f>IF(N369="snížená",J369,0)</f>
        <v>0</v>
      </c>
      <c r="BG369" s="244">
        <f>IF(N369="zákl. přenesená",J369,0)</f>
        <v>0</v>
      </c>
      <c r="BH369" s="244">
        <f>IF(N369="sníž. přenesená",J369,0)</f>
        <v>0</v>
      </c>
      <c r="BI369" s="244">
        <f>IF(N369="nulová",J369,0)</f>
        <v>0</v>
      </c>
      <c r="BJ369" s="24" t="s">
        <v>80</v>
      </c>
      <c r="BK369" s="244">
        <f>ROUND(I369*H369,2)</f>
        <v>0</v>
      </c>
      <c r="BL369" s="24" t="s">
        <v>169</v>
      </c>
      <c r="BM369" s="24" t="s">
        <v>696</v>
      </c>
    </row>
    <row r="370" s="1" customFormat="1" ht="25.5" customHeight="1">
      <c r="B370" s="46"/>
      <c r="C370" s="233" t="s">
        <v>697</v>
      </c>
      <c r="D370" s="233" t="s">
        <v>164</v>
      </c>
      <c r="E370" s="234" t="s">
        <v>698</v>
      </c>
      <c r="F370" s="235" t="s">
        <v>699</v>
      </c>
      <c r="G370" s="236" t="s">
        <v>321</v>
      </c>
      <c r="H370" s="237">
        <v>1</v>
      </c>
      <c r="I370" s="238"/>
      <c r="J370" s="239">
        <f>ROUND(I370*H370,2)</f>
        <v>0</v>
      </c>
      <c r="K370" s="235" t="s">
        <v>199</v>
      </c>
      <c r="L370" s="72"/>
      <c r="M370" s="240" t="s">
        <v>21</v>
      </c>
      <c r="N370" s="241" t="s">
        <v>43</v>
      </c>
      <c r="O370" s="47"/>
      <c r="P370" s="242">
        <f>O370*H370</f>
        <v>0</v>
      </c>
      <c r="Q370" s="242">
        <v>0</v>
      </c>
      <c r="R370" s="242">
        <f>Q370*H370</f>
        <v>0</v>
      </c>
      <c r="S370" s="242">
        <v>0</v>
      </c>
      <c r="T370" s="243">
        <f>S370*H370</f>
        <v>0</v>
      </c>
      <c r="AR370" s="24" t="s">
        <v>169</v>
      </c>
      <c r="AT370" s="24" t="s">
        <v>164</v>
      </c>
      <c r="AU370" s="24" t="s">
        <v>82</v>
      </c>
      <c r="AY370" s="24" t="s">
        <v>161</v>
      </c>
      <c r="BE370" s="244">
        <f>IF(N370="základní",J370,0)</f>
        <v>0</v>
      </c>
      <c r="BF370" s="244">
        <f>IF(N370="snížená",J370,0)</f>
        <v>0</v>
      </c>
      <c r="BG370" s="244">
        <f>IF(N370="zákl. přenesená",J370,0)</f>
        <v>0</v>
      </c>
      <c r="BH370" s="244">
        <f>IF(N370="sníž. přenesená",J370,0)</f>
        <v>0</v>
      </c>
      <c r="BI370" s="244">
        <f>IF(N370="nulová",J370,0)</f>
        <v>0</v>
      </c>
      <c r="BJ370" s="24" t="s">
        <v>80</v>
      </c>
      <c r="BK370" s="244">
        <f>ROUND(I370*H370,2)</f>
        <v>0</v>
      </c>
      <c r="BL370" s="24" t="s">
        <v>169</v>
      </c>
      <c r="BM370" s="24" t="s">
        <v>700</v>
      </c>
    </row>
    <row r="371" s="1" customFormat="1" ht="25.5" customHeight="1">
      <c r="B371" s="46"/>
      <c r="C371" s="233" t="s">
        <v>701</v>
      </c>
      <c r="D371" s="233" t="s">
        <v>164</v>
      </c>
      <c r="E371" s="234" t="s">
        <v>702</v>
      </c>
      <c r="F371" s="235" t="s">
        <v>703</v>
      </c>
      <c r="G371" s="236" t="s">
        <v>321</v>
      </c>
      <c r="H371" s="237">
        <v>1</v>
      </c>
      <c r="I371" s="238"/>
      <c r="J371" s="239">
        <f>ROUND(I371*H371,2)</f>
        <v>0</v>
      </c>
      <c r="K371" s="235" t="s">
        <v>199</v>
      </c>
      <c r="L371" s="72"/>
      <c r="M371" s="240" t="s">
        <v>21</v>
      </c>
      <c r="N371" s="241" t="s">
        <v>43</v>
      </c>
      <c r="O371" s="47"/>
      <c r="P371" s="242">
        <f>O371*H371</f>
        <v>0</v>
      </c>
      <c r="Q371" s="242">
        <v>0</v>
      </c>
      <c r="R371" s="242">
        <f>Q371*H371</f>
        <v>0</v>
      </c>
      <c r="S371" s="242">
        <v>0</v>
      </c>
      <c r="T371" s="243">
        <f>S371*H371</f>
        <v>0</v>
      </c>
      <c r="AR371" s="24" t="s">
        <v>169</v>
      </c>
      <c r="AT371" s="24" t="s">
        <v>164</v>
      </c>
      <c r="AU371" s="24" t="s">
        <v>82</v>
      </c>
      <c r="AY371" s="24" t="s">
        <v>161</v>
      </c>
      <c r="BE371" s="244">
        <f>IF(N371="základní",J371,0)</f>
        <v>0</v>
      </c>
      <c r="BF371" s="244">
        <f>IF(N371="snížená",J371,0)</f>
        <v>0</v>
      </c>
      <c r="BG371" s="244">
        <f>IF(N371="zákl. přenesená",J371,0)</f>
        <v>0</v>
      </c>
      <c r="BH371" s="244">
        <f>IF(N371="sníž. přenesená",J371,0)</f>
        <v>0</v>
      </c>
      <c r="BI371" s="244">
        <f>IF(N371="nulová",J371,0)</f>
        <v>0</v>
      </c>
      <c r="BJ371" s="24" t="s">
        <v>80</v>
      </c>
      <c r="BK371" s="244">
        <f>ROUND(I371*H371,2)</f>
        <v>0</v>
      </c>
      <c r="BL371" s="24" t="s">
        <v>169</v>
      </c>
      <c r="BM371" s="24" t="s">
        <v>704</v>
      </c>
    </row>
    <row r="372" s="1" customFormat="1" ht="16.5" customHeight="1">
      <c r="B372" s="46"/>
      <c r="C372" s="233" t="s">
        <v>705</v>
      </c>
      <c r="D372" s="233" t="s">
        <v>164</v>
      </c>
      <c r="E372" s="234" t="s">
        <v>706</v>
      </c>
      <c r="F372" s="235" t="s">
        <v>707</v>
      </c>
      <c r="G372" s="236" t="s">
        <v>321</v>
      </c>
      <c r="H372" s="237">
        <v>1</v>
      </c>
      <c r="I372" s="238"/>
      <c r="J372" s="239">
        <f>ROUND(I372*H372,2)</f>
        <v>0</v>
      </c>
      <c r="K372" s="235" t="s">
        <v>199</v>
      </c>
      <c r="L372" s="72"/>
      <c r="M372" s="240" t="s">
        <v>21</v>
      </c>
      <c r="N372" s="241" t="s">
        <v>43</v>
      </c>
      <c r="O372" s="47"/>
      <c r="P372" s="242">
        <f>O372*H372</f>
        <v>0</v>
      </c>
      <c r="Q372" s="242">
        <v>0</v>
      </c>
      <c r="R372" s="242">
        <f>Q372*H372</f>
        <v>0</v>
      </c>
      <c r="S372" s="242">
        <v>0</v>
      </c>
      <c r="T372" s="243">
        <f>S372*H372</f>
        <v>0</v>
      </c>
      <c r="AR372" s="24" t="s">
        <v>169</v>
      </c>
      <c r="AT372" s="24" t="s">
        <v>164</v>
      </c>
      <c r="AU372" s="24" t="s">
        <v>82</v>
      </c>
      <c r="AY372" s="24" t="s">
        <v>161</v>
      </c>
      <c r="BE372" s="244">
        <f>IF(N372="základní",J372,0)</f>
        <v>0</v>
      </c>
      <c r="BF372" s="244">
        <f>IF(N372="snížená",J372,0)</f>
        <v>0</v>
      </c>
      <c r="BG372" s="244">
        <f>IF(N372="zákl. přenesená",J372,0)</f>
        <v>0</v>
      </c>
      <c r="BH372" s="244">
        <f>IF(N372="sníž. přenesená",J372,0)</f>
        <v>0</v>
      </c>
      <c r="BI372" s="244">
        <f>IF(N372="nulová",J372,0)</f>
        <v>0</v>
      </c>
      <c r="BJ372" s="24" t="s">
        <v>80</v>
      </c>
      <c r="BK372" s="244">
        <f>ROUND(I372*H372,2)</f>
        <v>0</v>
      </c>
      <c r="BL372" s="24" t="s">
        <v>169</v>
      </c>
      <c r="BM372" s="24" t="s">
        <v>708</v>
      </c>
    </row>
    <row r="373" s="1" customFormat="1" ht="16.5" customHeight="1">
      <c r="B373" s="46"/>
      <c r="C373" s="233" t="s">
        <v>709</v>
      </c>
      <c r="D373" s="233" t="s">
        <v>164</v>
      </c>
      <c r="E373" s="234" t="s">
        <v>710</v>
      </c>
      <c r="F373" s="235" t="s">
        <v>711</v>
      </c>
      <c r="G373" s="236" t="s">
        <v>321</v>
      </c>
      <c r="H373" s="237">
        <v>1</v>
      </c>
      <c r="I373" s="238"/>
      <c r="J373" s="239">
        <f>ROUND(I373*H373,2)</f>
        <v>0</v>
      </c>
      <c r="K373" s="235" t="s">
        <v>199</v>
      </c>
      <c r="L373" s="72"/>
      <c r="M373" s="240" t="s">
        <v>21</v>
      </c>
      <c r="N373" s="241" t="s">
        <v>43</v>
      </c>
      <c r="O373" s="47"/>
      <c r="P373" s="242">
        <f>O373*H373</f>
        <v>0</v>
      </c>
      <c r="Q373" s="242">
        <v>0</v>
      </c>
      <c r="R373" s="242">
        <f>Q373*H373</f>
        <v>0</v>
      </c>
      <c r="S373" s="242">
        <v>0</v>
      </c>
      <c r="T373" s="243">
        <f>S373*H373</f>
        <v>0</v>
      </c>
      <c r="AR373" s="24" t="s">
        <v>169</v>
      </c>
      <c r="AT373" s="24" t="s">
        <v>164</v>
      </c>
      <c r="AU373" s="24" t="s">
        <v>82</v>
      </c>
      <c r="AY373" s="24" t="s">
        <v>161</v>
      </c>
      <c r="BE373" s="244">
        <f>IF(N373="základní",J373,0)</f>
        <v>0</v>
      </c>
      <c r="BF373" s="244">
        <f>IF(N373="snížená",J373,0)</f>
        <v>0</v>
      </c>
      <c r="BG373" s="244">
        <f>IF(N373="zákl. přenesená",J373,0)</f>
        <v>0</v>
      </c>
      <c r="BH373" s="244">
        <f>IF(N373="sníž. přenesená",J373,0)</f>
        <v>0</v>
      </c>
      <c r="BI373" s="244">
        <f>IF(N373="nulová",J373,0)</f>
        <v>0</v>
      </c>
      <c r="BJ373" s="24" t="s">
        <v>80</v>
      </c>
      <c r="BK373" s="244">
        <f>ROUND(I373*H373,2)</f>
        <v>0</v>
      </c>
      <c r="BL373" s="24" t="s">
        <v>169</v>
      </c>
      <c r="BM373" s="24" t="s">
        <v>712</v>
      </c>
    </row>
    <row r="374" s="1" customFormat="1" ht="16.5" customHeight="1">
      <c r="B374" s="46"/>
      <c r="C374" s="233" t="s">
        <v>713</v>
      </c>
      <c r="D374" s="233" t="s">
        <v>164</v>
      </c>
      <c r="E374" s="234" t="s">
        <v>714</v>
      </c>
      <c r="F374" s="235" t="s">
        <v>715</v>
      </c>
      <c r="G374" s="236" t="s">
        <v>321</v>
      </c>
      <c r="H374" s="237">
        <v>1</v>
      </c>
      <c r="I374" s="238"/>
      <c r="J374" s="239">
        <f>ROUND(I374*H374,2)</f>
        <v>0</v>
      </c>
      <c r="K374" s="235" t="s">
        <v>199</v>
      </c>
      <c r="L374" s="72"/>
      <c r="M374" s="240" t="s">
        <v>21</v>
      </c>
      <c r="N374" s="241" t="s">
        <v>43</v>
      </c>
      <c r="O374" s="47"/>
      <c r="P374" s="242">
        <f>O374*H374</f>
        <v>0</v>
      </c>
      <c r="Q374" s="242">
        <v>0</v>
      </c>
      <c r="R374" s="242">
        <f>Q374*H374</f>
        <v>0</v>
      </c>
      <c r="S374" s="242">
        <v>0</v>
      </c>
      <c r="T374" s="243">
        <f>S374*H374</f>
        <v>0</v>
      </c>
      <c r="AR374" s="24" t="s">
        <v>169</v>
      </c>
      <c r="AT374" s="24" t="s">
        <v>164</v>
      </c>
      <c r="AU374" s="24" t="s">
        <v>82</v>
      </c>
      <c r="AY374" s="24" t="s">
        <v>161</v>
      </c>
      <c r="BE374" s="244">
        <f>IF(N374="základní",J374,0)</f>
        <v>0</v>
      </c>
      <c r="BF374" s="244">
        <f>IF(N374="snížená",J374,0)</f>
        <v>0</v>
      </c>
      <c r="BG374" s="244">
        <f>IF(N374="zákl. přenesená",J374,0)</f>
        <v>0</v>
      </c>
      <c r="BH374" s="244">
        <f>IF(N374="sníž. přenesená",J374,0)</f>
        <v>0</v>
      </c>
      <c r="BI374" s="244">
        <f>IF(N374="nulová",J374,0)</f>
        <v>0</v>
      </c>
      <c r="BJ374" s="24" t="s">
        <v>80</v>
      </c>
      <c r="BK374" s="244">
        <f>ROUND(I374*H374,2)</f>
        <v>0</v>
      </c>
      <c r="BL374" s="24" t="s">
        <v>169</v>
      </c>
      <c r="BM374" s="24" t="s">
        <v>716</v>
      </c>
    </row>
    <row r="375" s="1" customFormat="1" ht="25.5" customHeight="1">
      <c r="B375" s="46"/>
      <c r="C375" s="233" t="s">
        <v>717</v>
      </c>
      <c r="D375" s="233" t="s">
        <v>164</v>
      </c>
      <c r="E375" s="234" t="s">
        <v>718</v>
      </c>
      <c r="F375" s="235" t="s">
        <v>719</v>
      </c>
      <c r="G375" s="236" t="s">
        <v>321</v>
      </c>
      <c r="H375" s="237">
        <v>1</v>
      </c>
      <c r="I375" s="238"/>
      <c r="J375" s="239">
        <f>ROUND(I375*H375,2)</f>
        <v>0</v>
      </c>
      <c r="K375" s="235" t="s">
        <v>199</v>
      </c>
      <c r="L375" s="72"/>
      <c r="M375" s="240" t="s">
        <v>21</v>
      </c>
      <c r="N375" s="241" t="s">
        <v>43</v>
      </c>
      <c r="O375" s="47"/>
      <c r="P375" s="242">
        <f>O375*H375</f>
        <v>0</v>
      </c>
      <c r="Q375" s="242">
        <v>0</v>
      </c>
      <c r="R375" s="242">
        <f>Q375*H375</f>
        <v>0</v>
      </c>
      <c r="S375" s="242">
        <v>0</v>
      </c>
      <c r="T375" s="243">
        <f>S375*H375</f>
        <v>0</v>
      </c>
      <c r="AR375" s="24" t="s">
        <v>169</v>
      </c>
      <c r="AT375" s="24" t="s">
        <v>164</v>
      </c>
      <c r="AU375" s="24" t="s">
        <v>82</v>
      </c>
      <c r="AY375" s="24" t="s">
        <v>161</v>
      </c>
      <c r="BE375" s="244">
        <f>IF(N375="základní",J375,0)</f>
        <v>0</v>
      </c>
      <c r="BF375" s="244">
        <f>IF(N375="snížená",J375,0)</f>
        <v>0</v>
      </c>
      <c r="BG375" s="244">
        <f>IF(N375="zákl. přenesená",J375,0)</f>
        <v>0</v>
      </c>
      <c r="BH375" s="244">
        <f>IF(N375="sníž. přenesená",J375,0)</f>
        <v>0</v>
      </c>
      <c r="BI375" s="244">
        <f>IF(N375="nulová",J375,0)</f>
        <v>0</v>
      </c>
      <c r="BJ375" s="24" t="s">
        <v>80</v>
      </c>
      <c r="BK375" s="244">
        <f>ROUND(I375*H375,2)</f>
        <v>0</v>
      </c>
      <c r="BL375" s="24" t="s">
        <v>169</v>
      </c>
      <c r="BM375" s="24" t="s">
        <v>720</v>
      </c>
    </row>
    <row r="376" s="1" customFormat="1" ht="38.25" customHeight="1">
      <c r="B376" s="46"/>
      <c r="C376" s="233" t="s">
        <v>721</v>
      </c>
      <c r="D376" s="233" t="s">
        <v>164</v>
      </c>
      <c r="E376" s="234" t="s">
        <v>722</v>
      </c>
      <c r="F376" s="235" t="s">
        <v>723</v>
      </c>
      <c r="G376" s="236" t="s">
        <v>321</v>
      </c>
      <c r="H376" s="237">
        <v>21</v>
      </c>
      <c r="I376" s="238"/>
      <c r="J376" s="239">
        <f>ROUND(I376*H376,2)</f>
        <v>0</v>
      </c>
      <c r="K376" s="235" t="s">
        <v>168</v>
      </c>
      <c r="L376" s="72"/>
      <c r="M376" s="240" t="s">
        <v>21</v>
      </c>
      <c r="N376" s="241" t="s">
        <v>43</v>
      </c>
      <c r="O376" s="47"/>
      <c r="P376" s="242">
        <f>O376*H376</f>
        <v>0</v>
      </c>
      <c r="Q376" s="242">
        <v>0</v>
      </c>
      <c r="R376" s="242">
        <f>Q376*H376</f>
        <v>0</v>
      </c>
      <c r="S376" s="242">
        <v>0.024</v>
      </c>
      <c r="T376" s="243">
        <f>S376*H376</f>
        <v>0.504</v>
      </c>
      <c r="AR376" s="24" t="s">
        <v>169</v>
      </c>
      <c r="AT376" s="24" t="s">
        <v>164</v>
      </c>
      <c r="AU376" s="24" t="s">
        <v>82</v>
      </c>
      <c r="AY376" s="24" t="s">
        <v>161</v>
      </c>
      <c r="BE376" s="244">
        <f>IF(N376="základní",J376,0)</f>
        <v>0</v>
      </c>
      <c r="BF376" s="244">
        <f>IF(N376="snížená",J376,0)</f>
        <v>0</v>
      </c>
      <c r="BG376" s="244">
        <f>IF(N376="zákl. přenesená",J376,0)</f>
        <v>0</v>
      </c>
      <c r="BH376" s="244">
        <f>IF(N376="sníž. přenesená",J376,0)</f>
        <v>0</v>
      </c>
      <c r="BI376" s="244">
        <f>IF(N376="nulová",J376,0)</f>
        <v>0</v>
      </c>
      <c r="BJ376" s="24" t="s">
        <v>80</v>
      </c>
      <c r="BK376" s="244">
        <f>ROUND(I376*H376,2)</f>
        <v>0</v>
      </c>
      <c r="BL376" s="24" t="s">
        <v>169</v>
      </c>
      <c r="BM376" s="24" t="s">
        <v>724</v>
      </c>
    </row>
    <row r="377" s="12" customFormat="1">
      <c r="B377" s="245"/>
      <c r="C377" s="246"/>
      <c r="D377" s="247" t="s">
        <v>171</v>
      </c>
      <c r="E377" s="248" t="s">
        <v>21</v>
      </c>
      <c r="F377" s="249" t="s">
        <v>725</v>
      </c>
      <c r="G377" s="246"/>
      <c r="H377" s="250">
        <v>21</v>
      </c>
      <c r="I377" s="251"/>
      <c r="J377" s="246"/>
      <c r="K377" s="246"/>
      <c r="L377" s="252"/>
      <c r="M377" s="253"/>
      <c r="N377" s="254"/>
      <c r="O377" s="254"/>
      <c r="P377" s="254"/>
      <c r="Q377" s="254"/>
      <c r="R377" s="254"/>
      <c r="S377" s="254"/>
      <c r="T377" s="255"/>
      <c r="AT377" s="256" t="s">
        <v>171</v>
      </c>
      <c r="AU377" s="256" t="s">
        <v>82</v>
      </c>
      <c r="AV377" s="12" t="s">
        <v>82</v>
      </c>
      <c r="AW377" s="12" t="s">
        <v>35</v>
      </c>
      <c r="AX377" s="12" t="s">
        <v>80</v>
      </c>
      <c r="AY377" s="256" t="s">
        <v>161</v>
      </c>
    </row>
    <row r="378" s="1" customFormat="1" ht="25.5" customHeight="1">
      <c r="B378" s="46"/>
      <c r="C378" s="233" t="s">
        <v>726</v>
      </c>
      <c r="D378" s="233" t="s">
        <v>164</v>
      </c>
      <c r="E378" s="234" t="s">
        <v>727</v>
      </c>
      <c r="F378" s="235" t="s">
        <v>728</v>
      </c>
      <c r="G378" s="236" t="s">
        <v>343</v>
      </c>
      <c r="H378" s="237">
        <v>1</v>
      </c>
      <c r="I378" s="238"/>
      <c r="J378" s="239">
        <f>ROUND(I378*H378,2)</f>
        <v>0</v>
      </c>
      <c r="K378" s="235" t="s">
        <v>199</v>
      </c>
      <c r="L378" s="72"/>
      <c r="M378" s="240" t="s">
        <v>21</v>
      </c>
      <c r="N378" s="241" t="s">
        <v>43</v>
      </c>
      <c r="O378" s="47"/>
      <c r="P378" s="242">
        <f>O378*H378</f>
        <v>0</v>
      </c>
      <c r="Q378" s="242">
        <v>0</v>
      </c>
      <c r="R378" s="242">
        <f>Q378*H378</f>
        <v>0</v>
      </c>
      <c r="S378" s="242">
        <v>0</v>
      </c>
      <c r="T378" s="243">
        <f>S378*H378</f>
        <v>0</v>
      </c>
      <c r="AR378" s="24" t="s">
        <v>255</v>
      </c>
      <c r="AT378" s="24" t="s">
        <v>164</v>
      </c>
      <c r="AU378" s="24" t="s">
        <v>82</v>
      </c>
      <c r="AY378" s="24" t="s">
        <v>161</v>
      </c>
      <c r="BE378" s="244">
        <f>IF(N378="základní",J378,0)</f>
        <v>0</v>
      </c>
      <c r="BF378" s="244">
        <f>IF(N378="snížená",J378,0)</f>
        <v>0</v>
      </c>
      <c r="BG378" s="244">
        <f>IF(N378="zákl. přenesená",J378,0)</f>
        <v>0</v>
      </c>
      <c r="BH378" s="244">
        <f>IF(N378="sníž. přenesená",J378,0)</f>
        <v>0</v>
      </c>
      <c r="BI378" s="244">
        <f>IF(N378="nulová",J378,0)</f>
        <v>0</v>
      </c>
      <c r="BJ378" s="24" t="s">
        <v>80</v>
      </c>
      <c r="BK378" s="244">
        <f>ROUND(I378*H378,2)</f>
        <v>0</v>
      </c>
      <c r="BL378" s="24" t="s">
        <v>255</v>
      </c>
      <c r="BM378" s="24" t="s">
        <v>729</v>
      </c>
    </row>
    <row r="379" s="11" customFormat="1" ht="29.88" customHeight="1">
      <c r="B379" s="217"/>
      <c r="C379" s="218"/>
      <c r="D379" s="219" t="s">
        <v>71</v>
      </c>
      <c r="E379" s="231" t="s">
        <v>730</v>
      </c>
      <c r="F379" s="231" t="s">
        <v>731</v>
      </c>
      <c r="G379" s="218"/>
      <c r="H379" s="218"/>
      <c r="I379" s="221"/>
      <c r="J379" s="232">
        <f>BK379</f>
        <v>0</v>
      </c>
      <c r="K379" s="218"/>
      <c r="L379" s="223"/>
      <c r="M379" s="224"/>
      <c r="N379" s="225"/>
      <c r="O379" s="225"/>
      <c r="P379" s="226">
        <f>SUM(P380:P399)</f>
        <v>0</v>
      </c>
      <c r="Q379" s="225"/>
      <c r="R379" s="226">
        <f>SUM(R380:R399)</f>
        <v>2.8037966000000001</v>
      </c>
      <c r="S379" s="225"/>
      <c r="T379" s="227">
        <f>SUM(T380:T399)</f>
        <v>0</v>
      </c>
      <c r="AR379" s="228" t="s">
        <v>80</v>
      </c>
      <c r="AT379" s="229" t="s">
        <v>71</v>
      </c>
      <c r="AU379" s="229" t="s">
        <v>80</v>
      </c>
      <c r="AY379" s="228" t="s">
        <v>161</v>
      </c>
      <c r="BK379" s="230">
        <f>SUM(BK380:BK399)</f>
        <v>0</v>
      </c>
    </row>
    <row r="380" s="1" customFormat="1" ht="25.5" customHeight="1">
      <c r="B380" s="46"/>
      <c r="C380" s="233" t="s">
        <v>732</v>
      </c>
      <c r="D380" s="233" t="s">
        <v>164</v>
      </c>
      <c r="E380" s="234" t="s">
        <v>733</v>
      </c>
      <c r="F380" s="235" t="s">
        <v>734</v>
      </c>
      <c r="G380" s="236" t="s">
        <v>282</v>
      </c>
      <c r="H380" s="237">
        <v>14.970000000000001</v>
      </c>
      <c r="I380" s="238"/>
      <c r="J380" s="239">
        <f>ROUND(I380*H380,2)</f>
        <v>0</v>
      </c>
      <c r="K380" s="235" t="s">
        <v>168</v>
      </c>
      <c r="L380" s="72"/>
      <c r="M380" s="240" t="s">
        <v>21</v>
      </c>
      <c r="N380" s="241" t="s">
        <v>43</v>
      </c>
      <c r="O380" s="47"/>
      <c r="P380" s="242">
        <f>O380*H380</f>
        <v>0</v>
      </c>
      <c r="Q380" s="242">
        <v>0.00062</v>
      </c>
      <c r="R380" s="242">
        <f>Q380*H380</f>
        <v>0.0092814000000000004</v>
      </c>
      <c r="S380" s="242">
        <v>0</v>
      </c>
      <c r="T380" s="243">
        <f>S380*H380</f>
        <v>0</v>
      </c>
      <c r="AR380" s="24" t="s">
        <v>169</v>
      </c>
      <c r="AT380" s="24" t="s">
        <v>164</v>
      </c>
      <c r="AU380" s="24" t="s">
        <v>82</v>
      </c>
      <c r="AY380" s="24" t="s">
        <v>161</v>
      </c>
      <c r="BE380" s="244">
        <f>IF(N380="základní",J380,0)</f>
        <v>0</v>
      </c>
      <c r="BF380" s="244">
        <f>IF(N380="snížená",J380,0)</f>
        <v>0</v>
      </c>
      <c r="BG380" s="244">
        <f>IF(N380="zákl. přenesená",J380,0)</f>
        <v>0</v>
      </c>
      <c r="BH380" s="244">
        <f>IF(N380="sníž. přenesená",J380,0)</f>
        <v>0</v>
      </c>
      <c r="BI380" s="244">
        <f>IF(N380="nulová",J380,0)</f>
        <v>0</v>
      </c>
      <c r="BJ380" s="24" t="s">
        <v>80</v>
      </c>
      <c r="BK380" s="244">
        <f>ROUND(I380*H380,2)</f>
        <v>0</v>
      </c>
      <c r="BL380" s="24" t="s">
        <v>169</v>
      </c>
      <c r="BM380" s="24" t="s">
        <v>735</v>
      </c>
    </row>
    <row r="381" s="14" customFormat="1">
      <c r="B381" s="268"/>
      <c r="C381" s="269"/>
      <c r="D381" s="247" t="s">
        <v>171</v>
      </c>
      <c r="E381" s="270" t="s">
        <v>21</v>
      </c>
      <c r="F381" s="271" t="s">
        <v>736</v>
      </c>
      <c r="G381" s="269"/>
      <c r="H381" s="270" t="s">
        <v>21</v>
      </c>
      <c r="I381" s="272"/>
      <c r="J381" s="269"/>
      <c r="K381" s="269"/>
      <c r="L381" s="273"/>
      <c r="M381" s="274"/>
      <c r="N381" s="275"/>
      <c r="O381" s="275"/>
      <c r="P381" s="275"/>
      <c r="Q381" s="275"/>
      <c r="R381" s="275"/>
      <c r="S381" s="275"/>
      <c r="T381" s="276"/>
      <c r="AT381" s="277" t="s">
        <v>171</v>
      </c>
      <c r="AU381" s="277" t="s">
        <v>82</v>
      </c>
      <c r="AV381" s="14" t="s">
        <v>80</v>
      </c>
      <c r="AW381" s="14" t="s">
        <v>35</v>
      </c>
      <c r="AX381" s="14" t="s">
        <v>72</v>
      </c>
      <c r="AY381" s="277" t="s">
        <v>161</v>
      </c>
    </row>
    <row r="382" s="12" customFormat="1">
      <c r="B382" s="245"/>
      <c r="C382" s="246"/>
      <c r="D382" s="247" t="s">
        <v>171</v>
      </c>
      <c r="E382" s="248" t="s">
        <v>21</v>
      </c>
      <c r="F382" s="249" t="s">
        <v>737</v>
      </c>
      <c r="G382" s="246"/>
      <c r="H382" s="250">
        <v>14.970000000000001</v>
      </c>
      <c r="I382" s="251"/>
      <c r="J382" s="246"/>
      <c r="K382" s="246"/>
      <c r="L382" s="252"/>
      <c r="M382" s="253"/>
      <c r="N382" s="254"/>
      <c r="O382" s="254"/>
      <c r="P382" s="254"/>
      <c r="Q382" s="254"/>
      <c r="R382" s="254"/>
      <c r="S382" s="254"/>
      <c r="T382" s="255"/>
      <c r="AT382" s="256" t="s">
        <v>171</v>
      </c>
      <c r="AU382" s="256" t="s">
        <v>82</v>
      </c>
      <c r="AV382" s="12" t="s">
        <v>82</v>
      </c>
      <c r="AW382" s="12" t="s">
        <v>35</v>
      </c>
      <c r="AX382" s="12" t="s">
        <v>72</v>
      </c>
      <c r="AY382" s="256" t="s">
        <v>161</v>
      </c>
    </row>
    <row r="383" s="12" customFormat="1">
      <c r="B383" s="245"/>
      <c r="C383" s="246"/>
      <c r="D383" s="247" t="s">
        <v>171</v>
      </c>
      <c r="E383" s="248" t="s">
        <v>21</v>
      </c>
      <c r="F383" s="249" t="s">
        <v>21</v>
      </c>
      <c r="G383" s="246"/>
      <c r="H383" s="250">
        <v>0</v>
      </c>
      <c r="I383" s="251"/>
      <c r="J383" s="246"/>
      <c r="K383" s="246"/>
      <c r="L383" s="252"/>
      <c r="M383" s="253"/>
      <c r="N383" s="254"/>
      <c r="O383" s="254"/>
      <c r="P383" s="254"/>
      <c r="Q383" s="254"/>
      <c r="R383" s="254"/>
      <c r="S383" s="254"/>
      <c r="T383" s="255"/>
      <c r="AT383" s="256" t="s">
        <v>171</v>
      </c>
      <c r="AU383" s="256" t="s">
        <v>82</v>
      </c>
      <c r="AV383" s="12" t="s">
        <v>82</v>
      </c>
      <c r="AW383" s="12" t="s">
        <v>35</v>
      </c>
      <c r="AX383" s="12" t="s">
        <v>72</v>
      </c>
      <c r="AY383" s="256" t="s">
        <v>161</v>
      </c>
    </row>
    <row r="384" s="13" customFormat="1">
      <c r="B384" s="257"/>
      <c r="C384" s="258"/>
      <c r="D384" s="247" t="s">
        <v>171</v>
      </c>
      <c r="E384" s="259" t="s">
        <v>21</v>
      </c>
      <c r="F384" s="260" t="s">
        <v>183</v>
      </c>
      <c r="G384" s="258"/>
      <c r="H384" s="261">
        <v>14.970000000000001</v>
      </c>
      <c r="I384" s="262"/>
      <c r="J384" s="258"/>
      <c r="K384" s="258"/>
      <c r="L384" s="263"/>
      <c r="M384" s="264"/>
      <c r="N384" s="265"/>
      <c r="O384" s="265"/>
      <c r="P384" s="265"/>
      <c r="Q384" s="265"/>
      <c r="R384" s="265"/>
      <c r="S384" s="265"/>
      <c r="T384" s="266"/>
      <c r="AT384" s="267" t="s">
        <v>171</v>
      </c>
      <c r="AU384" s="267" t="s">
        <v>82</v>
      </c>
      <c r="AV384" s="13" t="s">
        <v>162</v>
      </c>
      <c r="AW384" s="13" t="s">
        <v>35</v>
      </c>
      <c r="AX384" s="13" t="s">
        <v>80</v>
      </c>
      <c r="AY384" s="267" t="s">
        <v>161</v>
      </c>
    </row>
    <row r="385" s="1" customFormat="1" ht="16.5" customHeight="1">
      <c r="B385" s="46"/>
      <c r="C385" s="278" t="s">
        <v>738</v>
      </c>
      <c r="D385" s="278" t="s">
        <v>286</v>
      </c>
      <c r="E385" s="279" t="s">
        <v>739</v>
      </c>
      <c r="F385" s="280" t="s">
        <v>740</v>
      </c>
      <c r="G385" s="281" t="s">
        <v>282</v>
      </c>
      <c r="H385" s="282">
        <v>14.699999999999999</v>
      </c>
      <c r="I385" s="283"/>
      <c r="J385" s="284">
        <f>ROUND(I385*H385,2)</f>
        <v>0</v>
      </c>
      <c r="K385" s="280" t="s">
        <v>199</v>
      </c>
      <c r="L385" s="285"/>
      <c r="M385" s="286" t="s">
        <v>21</v>
      </c>
      <c r="N385" s="287" t="s">
        <v>43</v>
      </c>
      <c r="O385" s="47"/>
      <c r="P385" s="242">
        <f>O385*H385</f>
        <v>0</v>
      </c>
      <c r="Q385" s="242">
        <v>0.019</v>
      </c>
      <c r="R385" s="242">
        <f>Q385*H385</f>
        <v>0.27929999999999999</v>
      </c>
      <c r="S385" s="242">
        <v>0</v>
      </c>
      <c r="T385" s="243">
        <f>S385*H385</f>
        <v>0</v>
      </c>
      <c r="AR385" s="24" t="s">
        <v>207</v>
      </c>
      <c r="AT385" s="24" t="s">
        <v>286</v>
      </c>
      <c r="AU385" s="24" t="s">
        <v>82</v>
      </c>
      <c r="AY385" s="24" t="s">
        <v>161</v>
      </c>
      <c r="BE385" s="244">
        <f>IF(N385="základní",J385,0)</f>
        <v>0</v>
      </c>
      <c r="BF385" s="244">
        <f>IF(N385="snížená",J385,0)</f>
        <v>0</v>
      </c>
      <c r="BG385" s="244">
        <f>IF(N385="zákl. přenesená",J385,0)</f>
        <v>0</v>
      </c>
      <c r="BH385" s="244">
        <f>IF(N385="sníž. přenesená",J385,0)</f>
        <v>0</v>
      </c>
      <c r="BI385" s="244">
        <f>IF(N385="nulová",J385,0)</f>
        <v>0</v>
      </c>
      <c r="BJ385" s="24" t="s">
        <v>80</v>
      </c>
      <c r="BK385" s="244">
        <f>ROUND(I385*H385,2)</f>
        <v>0</v>
      </c>
      <c r="BL385" s="24" t="s">
        <v>169</v>
      </c>
      <c r="BM385" s="24" t="s">
        <v>741</v>
      </c>
    </row>
    <row r="386" s="12" customFormat="1">
      <c r="B386" s="245"/>
      <c r="C386" s="246"/>
      <c r="D386" s="247" t="s">
        <v>171</v>
      </c>
      <c r="E386" s="248" t="s">
        <v>21</v>
      </c>
      <c r="F386" s="249" t="s">
        <v>742</v>
      </c>
      <c r="G386" s="246"/>
      <c r="H386" s="250">
        <v>14.699999999999999</v>
      </c>
      <c r="I386" s="251"/>
      <c r="J386" s="246"/>
      <c r="K386" s="246"/>
      <c r="L386" s="252"/>
      <c r="M386" s="253"/>
      <c r="N386" s="254"/>
      <c r="O386" s="254"/>
      <c r="P386" s="254"/>
      <c r="Q386" s="254"/>
      <c r="R386" s="254"/>
      <c r="S386" s="254"/>
      <c r="T386" s="255"/>
      <c r="AT386" s="256" t="s">
        <v>171</v>
      </c>
      <c r="AU386" s="256" t="s">
        <v>82</v>
      </c>
      <c r="AV386" s="12" t="s">
        <v>82</v>
      </c>
      <c r="AW386" s="12" t="s">
        <v>35</v>
      </c>
      <c r="AX386" s="12" t="s">
        <v>80</v>
      </c>
      <c r="AY386" s="256" t="s">
        <v>161</v>
      </c>
    </row>
    <row r="387" s="1" customFormat="1" ht="25.5" customHeight="1">
      <c r="B387" s="46"/>
      <c r="C387" s="233" t="s">
        <v>743</v>
      </c>
      <c r="D387" s="233" t="s">
        <v>164</v>
      </c>
      <c r="E387" s="234" t="s">
        <v>744</v>
      </c>
      <c r="F387" s="235" t="s">
        <v>745</v>
      </c>
      <c r="G387" s="236" t="s">
        <v>175</v>
      </c>
      <c r="H387" s="237">
        <v>103.49</v>
      </c>
      <c r="I387" s="238"/>
      <c r="J387" s="239">
        <f>ROUND(I387*H387,2)</f>
        <v>0</v>
      </c>
      <c r="K387" s="235" t="s">
        <v>168</v>
      </c>
      <c r="L387" s="72"/>
      <c r="M387" s="240" t="s">
        <v>21</v>
      </c>
      <c r="N387" s="241" t="s">
        <v>43</v>
      </c>
      <c r="O387" s="47"/>
      <c r="P387" s="242">
        <f>O387*H387</f>
        <v>0</v>
      </c>
      <c r="Q387" s="242">
        <v>0.0037599999999999999</v>
      </c>
      <c r="R387" s="242">
        <f>Q387*H387</f>
        <v>0.38912239999999998</v>
      </c>
      <c r="S387" s="242">
        <v>0</v>
      </c>
      <c r="T387" s="243">
        <f>S387*H387</f>
        <v>0</v>
      </c>
      <c r="AR387" s="24" t="s">
        <v>169</v>
      </c>
      <c r="AT387" s="24" t="s">
        <v>164</v>
      </c>
      <c r="AU387" s="24" t="s">
        <v>82</v>
      </c>
      <c r="AY387" s="24" t="s">
        <v>161</v>
      </c>
      <c r="BE387" s="244">
        <f>IF(N387="základní",J387,0)</f>
        <v>0</v>
      </c>
      <c r="BF387" s="244">
        <f>IF(N387="snížená",J387,0)</f>
        <v>0</v>
      </c>
      <c r="BG387" s="244">
        <f>IF(N387="zákl. přenesená",J387,0)</f>
        <v>0</v>
      </c>
      <c r="BH387" s="244">
        <f>IF(N387="sníž. přenesená",J387,0)</f>
        <v>0</v>
      </c>
      <c r="BI387" s="244">
        <f>IF(N387="nulová",J387,0)</f>
        <v>0</v>
      </c>
      <c r="BJ387" s="24" t="s">
        <v>80</v>
      </c>
      <c r="BK387" s="244">
        <f>ROUND(I387*H387,2)</f>
        <v>0</v>
      </c>
      <c r="BL387" s="24" t="s">
        <v>169</v>
      </c>
      <c r="BM387" s="24" t="s">
        <v>746</v>
      </c>
    </row>
    <row r="388" s="14" customFormat="1">
      <c r="B388" s="268"/>
      <c r="C388" s="269"/>
      <c r="D388" s="247" t="s">
        <v>171</v>
      </c>
      <c r="E388" s="270" t="s">
        <v>21</v>
      </c>
      <c r="F388" s="271" t="s">
        <v>304</v>
      </c>
      <c r="G388" s="269"/>
      <c r="H388" s="270" t="s">
        <v>21</v>
      </c>
      <c r="I388" s="272"/>
      <c r="J388" s="269"/>
      <c r="K388" s="269"/>
      <c r="L388" s="273"/>
      <c r="M388" s="274"/>
      <c r="N388" s="275"/>
      <c r="O388" s="275"/>
      <c r="P388" s="275"/>
      <c r="Q388" s="275"/>
      <c r="R388" s="275"/>
      <c r="S388" s="275"/>
      <c r="T388" s="276"/>
      <c r="AT388" s="277" t="s">
        <v>171</v>
      </c>
      <c r="AU388" s="277" t="s">
        <v>82</v>
      </c>
      <c r="AV388" s="14" t="s">
        <v>80</v>
      </c>
      <c r="AW388" s="14" t="s">
        <v>35</v>
      </c>
      <c r="AX388" s="14" t="s">
        <v>72</v>
      </c>
      <c r="AY388" s="277" t="s">
        <v>161</v>
      </c>
    </row>
    <row r="389" s="12" customFormat="1">
      <c r="B389" s="245"/>
      <c r="C389" s="246"/>
      <c r="D389" s="247" t="s">
        <v>171</v>
      </c>
      <c r="E389" s="248" t="s">
        <v>21</v>
      </c>
      <c r="F389" s="249" t="s">
        <v>305</v>
      </c>
      <c r="G389" s="246"/>
      <c r="H389" s="250">
        <v>103.49</v>
      </c>
      <c r="I389" s="251"/>
      <c r="J389" s="246"/>
      <c r="K389" s="246"/>
      <c r="L389" s="252"/>
      <c r="M389" s="253"/>
      <c r="N389" s="254"/>
      <c r="O389" s="254"/>
      <c r="P389" s="254"/>
      <c r="Q389" s="254"/>
      <c r="R389" s="254"/>
      <c r="S389" s="254"/>
      <c r="T389" s="255"/>
      <c r="AT389" s="256" t="s">
        <v>171</v>
      </c>
      <c r="AU389" s="256" t="s">
        <v>82</v>
      </c>
      <c r="AV389" s="12" t="s">
        <v>82</v>
      </c>
      <c r="AW389" s="12" t="s">
        <v>35</v>
      </c>
      <c r="AX389" s="12" t="s">
        <v>72</v>
      </c>
      <c r="AY389" s="256" t="s">
        <v>161</v>
      </c>
    </row>
    <row r="390" s="13" customFormat="1">
      <c r="B390" s="257"/>
      <c r="C390" s="258"/>
      <c r="D390" s="247" t="s">
        <v>171</v>
      </c>
      <c r="E390" s="259" t="s">
        <v>21</v>
      </c>
      <c r="F390" s="260" t="s">
        <v>183</v>
      </c>
      <c r="G390" s="258"/>
      <c r="H390" s="261">
        <v>103.49</v>
      </c>
      <c r="I390" s="262"/>
      <c r="J390" s="258"/>
      <c r="K390" s="258"/>
      <c r="L390" s="263"/>
      <c r="M390" s="264"/>
      <c r="N390" s="265"/>
      <c r="O390" s="265"/>
      <c r="P390" s="265"/>
      <c r="Q390" s="265"/>
      <c r="R390" s="265"/>
      <c r="S390" s="265"/>
      <c r="T390" s="266"/>
      <c r="AT390" s="267" t="s">
        <v>171</v>
      </c>
      <c r="AU390" s="267" t="s">
        <v>82</v>
      </c>
      <c r="AV390" s="13" t="s">
        <v>162</v>
      </c>
      <c r="AW390" s="13" t="s">
        <v>35</v>
      </c>
      <c r="AX390" s="13" t="s">
        <v>80</v>
      </c>
      <c r="AY390" s="267" t="s">
        <v>161</v>
      </c>
    </row>
    <row r="391" s="1" customFormat="1" ht="25.5" customHeight="1">
      <c r="B391" s="46"/>
      <c r="C391" s="278" t="s">
        <v>747</v>
      </c>
      <c r="D391" s="278" t="s">
        <v>286</v>
      </c>
      <c r="E391" s="279" t="s">
        <v>748</v>
      </c>
      <c r="F391" s="280" t="s">
        <v>749</v>
      </c>
      <c r="G391" s="281" t="s">
        <v>175</v>
      </c>
      <c r="H391" s="282">
        <v>110.734</v>
      </c>
      <c r="I391" s="283"/>
      <c r="J391" s="284">
        <f>ROUND(I391*H391,2)</f>
        <v>0</v>
      </c>
      <c r="K391" s="280" t="s">
        <v>168</v>
      </c>
      <c r="L391" s="285"/>
      <c r="M391" s="286" t="s">
        <v>21</v>
      </c>
      <c r="N391" s="287" t="s">
        <v>43</v>
      </c>
      <c r="O391" s="47"/>
      <c r="P391" s="242">
        <f>O391*H391</f>
        <v>0</v>
      </c>
      <c r="Q391" s="242">
        <v>0.019199999999999998</v>
      </c>
      <c r="R391" s="242">
        <f>Q391*H391</f>
        <v>2.1260927999999999</v>
      </c>
      <c r="S391" s="242">
        <v>0</v>
      </c>
      <c r="T391" s="243">
        <f>S391*H391</f>
        <v>0</v>
      </c>
      <c r="AR391" s="24" t="s">
        <v>207</v>
      </c>
      <c r="AT391" s="24" t="s">
        <v>286</v>
      </c>
      <c r="AU391" s="24" t="s">
        <v>82</v>
      </c>
      <c r="AY391" s="24" t="s">
        <v>161</v>
      </c>
      <c r="BE391" s="244">
        <f>IF(N391="základní",J391,0)</f>
        <v>0</v>
      </c>
      <c r="BF391" s="244">
        <f>IF(N391="snížená",J391,0)</f>
        <v>0</v>
      </c>
      <c r="BG391" s="244">
        <f>IF(N391="zákl. přenesená",J391,0)</f>
        <v>0</v>
      </c>
      <c r="BH391" s="244">
        <f>IF(N391="sníž. přenesená",J391,0)</f>
        <v>0</v>
      </c>
      <c r="BI391" s="244">
        <f>IF(N391="nulová",J391,0)</f>
        <v>0</v>
      </c>
      <c r="BJ391" s="24" t="s">
        <v>80</v>
      </c>
      <c r="BK391" s="244">
        <f>ROUND(I391*H391,2)</f>
        <v>0</v>
      </c>
      <c r="BL391" s="24" t="s">
        <v>169</v>
      </c>
      <c r="BM391" s="24" t="s">
        <v>750</v>
      </c>
    </row>
    <row r="392" s="14" customFormat="1">
      <c r="B392" s="268"/>
      <c r="C392" s="269"/>
      <c r="D392" s="247" t="s">
        <v>171</v>
      </c>
      <c r="E392" s="270" t="s">
        <v>21</v>
      </c>
      <c r="F392" s="271" t="s">
        <v>751</v>
      </c>
      <c r="G392" s="269"/>
      <c r="H392" s="270" t="s">
        <v>21</v>
      </c>
      <c r="I392" s="272"/>
      <c r="J392" s="269"/>
      <c r="K392" s="269"/>
      <c r="L392" s="273"/>
      <c r="M392" s="274"/>
      <c r="N392" s="275"/>
      <c r="O392" s="275"/>
      <c r="P392" s="275"/>
      <c r="Q392" s="275"/>
      <c r="R392" s="275"/>
      <c r="S392" s="275"/>
      <c r="T392" s="276"/>
      <c r="AT392" s="277" t="s">
        <v>171</v>
      </c>
      <c r="AU392" s="277" t="s">
        <v>82</v>
      </c>
      <c r="AV392" s="14" t="s">
        <v>80</v>
      </c>
      <c r="AW392" s="14" t="s">
        <v>35</v>
      </c>
      <c r="AX392" s="14" t="s">
        <v>72</v>
      </c>
      <c r="AY392" s="277" t="s">
        <v>161</v>
      </c>
    </row>
    <row r="393" s="12" customFormat="1">
      <c r="B393" s="245"/>
      <c r="C393" s="246"/>
      <c r="D393" s="247" t="s">
        <v>171</v>
      </c>
      <c r="E393" s="248" t="s">
        <v>21</v>
      </c>
      <c r="F393" s="249" t="s">
        <v>752</v>
      </c>
      <c r="G393" s="246"/>
      <c r="H393" s="250">
        <v>110.734</v>
      </c>
      <c r="I393" s="251"/>
      <c r="J393" s="246"/>
      <c r="K393" s="246"/>
      <c r="L393" s="252"/>
      <c r="M393" s="253"/>
      <c r="N393" s="254"/>
      <c r="O393" s="254"/>
      <c r="P393" s="254"/>
      <c r="Q393" s="254"/>
      <c r="R393" s="254"/>
      <c r="S393" s="254"/>
      <c r="T393" s="255"/>
      <c r="AT393" s="256" t="s">
        <v>171</v>
      </c>
      <c r="AU393" s="256" t="s">
        <v>82</v>
      </c>
      <c r="AV393" s="12" t="s">
        <v>82</v>
      </c>
      <c r="AW393" s="12" t="s">
        <v>35</v>
      </c>
      <c r="AX393" s="12" t="s">
        <v>72</v>
      </c>
      <c r="AY393" s="256" t="s">
        <v>161</v>
      </c>
    </row>
    <row r="394" s="13" customFormat="1">
      <c r="B394" s="257"/>
      <c r="C394" s="258"/>
      <c r="D394" s="247" t="s">
        <v>171</v>
      </c>
      <c r="E394" s="259" t="s">
        <v>21</v>
      </c>
      <c r="F394" s="260" t="s">
        <v>183</v>
      </c>
      <c r="G394" s="258"/>
      <c r="H394" s="261">
        <v>110.734</v>
      </c>
      <c r="I394" s="262"/>
      <c r="J394" s="258"/>
      <c r="K394" s="258"/>
      <c r="L394" s="263"/>
      <c r="M394" s="264"/>
      <c r="N394" s="265"/>
      <c r="O394" s="265"/>
      <c r="P394" s="265"/>
      <c r="Q394" s="265"/>
      <c r="R394" s="265"/>
      <c r="S394" s="265"/>
      <c r="T394" s="266"/>
      <c r="AT394" s="267" t="s">
        <v>171</v>
      </c>
      <c r="AU394" s="267" t="s">
        <v>82</v>
      </c>
      <c r="AV394" s="13" t="s">
        <v>162</v>
      </c>
      <c r="AW394" s="13" t="s">
        <v>35</v>
      </c>
      <c r="AX394" s="13" t="s">
        <v>80</v>
      </c>
      <c r="AY394" s="267" t="s">
        <v>161</v>
      </c>
    </row>
    <row r="395" s="1" customFormat="1" ht="25.5" customHeight="1">
      <c r="B395" s="46"/>
      <c r="C395" s="233" t="s">
        <v>753</v>
      </c>
      <c r="D395" s="233" t="s">
        <v>164</v>
      </c>
      <c r="E395" s="234" t="s">
        <v>754</v>
      </c>
      <c r="F395" s="235" t="s">
        <v>755</v>
      </c>
      <c r="G395" s="236" t="s">
        <v>175</v>
      </c>
      <c r="H395" s="237">
        <v>25.59</v>
      </c>
      <c r="I395" s="238"/>
      <c r="J395" s="239">
        <f>ROUND(I395*H395,2)</f>
        <v>0</v>
      </c>
      <c r="K395" s="235" t="s">
        <v>168</v>
      </c>
      <c r="L395" s="72"/>
      <c r="M395" s="240" t="s">
        <v>21</v>
      </c>
      <c r="N395" s="241" t="s">
        <v>43</v>
      </c>
      <c r="O395" s="47"/>
      <c r="P395" s="242">
        <f>O395*H395</f>
        <v>0</v>
      </c>
      <c r="Q395" s="242">
        <v>0</v>
      </c>
      <c r="R395" s="242">
        <f>Q395*H395</f>
        <v>0</v>
      </c>
      <c r="S395" s="242">
        <v>0</v>
      </c>
      <c r="T395" s="243">
        <f>S395*H395</f>
        <v>0</v>
      </c>
      <c r="AR395" s="24" t="s">
        <v>169</v>
      </c>
      <c r="AT395" s="24" t="s">
        <v>164</v>
      </c>
      <c r="AU395" s="24" t="s">
        <v>82</v>
      </c>
      <c r="AY395" s="24" t="s">
        <v>161</v>
      </c>
      <c r="BE395" s="244">
        <f>IF(N395="základní",J395,0)</f>
        <v>0</v>
      </c>
      <c r="BF395" s="244">
        <f>IF(N395="snížená",J395,0)</f>
        <v>0</v>
      </c>
      <c r="BG395" s="244">
        <f>IF(N395="zákl. přenesená",J395,0)</f>
        <v>0</v>
      </c>
      <c r="BH395" s="244">
        <f>IF(N395="sníž. přenesená",J395,0)</f>
        <v>0</v>
      </c>
      <c r="BI395" s="244">
        <f>IF(N395="nulová",J395,0)</f>
        <v>0</v>
      </c>
      <c r="BJ395" s="24" t="s">
        <v>80</v>
      </c>
      <c r="BK395" s="244">
        <f>ROUND(I395*H395,2)</f>
        <v>0</v>
      </c>
      <c r="BL395" s="24" t="s">
        <v>169</v>
      </c>
      <c r="BM395" s="24" t="s">
        <v>756</v>
      </c>
    </row>
    <row r="396" s="14" customFormat="1">
      <c r="B396" s="268"/>
      <c r="C396" s="269"/>
      <c r="D396" s="247" t="s">
        <v>171</v>
      </c>
      <c r="E396" s="270" t="s">
        <v>21</v>
      </c>
      <c r="F396" s="271" t="s">
        <v>304</v>
      </c>
      <c r="G396" s="269"/>
      <c r="H396" s="270" t="s">
        <v>21</v>
      </c>
      <c r="I396" s="272"/>
      <c r="J396" s="269"/>
      <c r="K396" s="269"/>
      <c r="L396" s="273"/>
      <c r="M396" s="274"/>
      <c r="N396" s="275"/>
      <c r="O396" s="275"/>
      <c r="P396" s="275"/>
      <c r="Q396" s="275"/>
      <c r="R396" s="275"/>
      <c r="S396" s="275"/>
      <c r="T396" s="276"/>
      <c r="AT396" s="277" t="s">
        <v>171</v>
      </c>
      <c r="AU396" s="277" t="s">
        <v>82</v>
      </c>
      <c r="AV396" s="14" t="s">
        <v>80</v>
      </c>
      <c r="AW396" s="14" t="s">
        <v>35</v>
      </c>
      <c r="AX396" s="14" t="s">
        <v>72</v>
      </c>
      <c r="AY396" s="277" t="s">
        <v>161</v>
      </c>
    </row>
    <row r="397" s="12" customFormat="1">
      <c r="B397" s="245"/>
      <c r="C397" s="246"/>
      <c r="D397" s="247" t="s">
        <v>171</v>
      </c>
      <c r="E397" s="248" t="s">
        <v>21</v>
      </c>
      <c r="F397" s="249" t="s">
        <v>757</v>
      </c>
      <c r="G397" s="246"/>
      <c r="H397" s="250">
        <v>25.59</v>
      </c>
      <c r="I397" s="251"/>
      <c r="J397" s="246"/>
      <c r="K397" s="246"/>
      <c r="L397" s="252"/>
      <c r="M397" s="253"/>
      <c r="N397" s="254"/>
      <c r="O397" s="254"/>
      <c r="P397" s="254"/>
      <c r="Q397" s="254"/>
      <c r="R397" s="254"/>
      <c r="S397" s="254"/>
      <c r="T397" s="255"/>
      <c r="AT397" s="256" t="s">
        <v>171</v>
      </c>
      <c r="AU397" s="256" t="s">
        <v>82</v>
      </c>
      <c r="AV397" s="12" t="s">
        <v>82</v>
      </c>
      <c r="AW397" s="12" t="s">
        <v>35</v>
      </c>
      <c r="AX397" s="12" t="s">
        <v>72</v>
      </c>
      <c r="AY397" s="256" t="s">
        <v>161</v>
      </c>
    </row>
    <row r="398" s="13" customFormat="1">
      <c r="B398" s="257"/>
      <c r="C398" s="258"/>
      <c r="D398" s="247" t="s">
        <v>171</v>
      </c>
      <c r="E398" s="259" t="s">
        <v>21</v>
      </c>
      <c r="F398" s="260" t="s">
        <v>183</v>
      </c>
      <c r="G398" s="258"/>
      <c r="H398" s="261">
        <v>25.59</v>
      </c>
      <c r="I398" s="262"/>
      <c r="J398" s="258"/>
      <c r="K398" s="258"/>
      <c r="L398" s="263"/>
      <c r="M398" s="264"/>
      <c r="N398" s="265"/>
      <c r="O398" s="265"/>
      <c r="P398" s="265"/>
      <c r="Q398" s="265"/>
      <c r="R398" s="265"/>
      <c r="S398" s="265"/>
      <c r="T398" s="266"/>
      <c r="AT398" s="267" t="s">
        <v>171</v>
      </c>
      <c r="AU398" s="267" t="s">
        <v>82</v>
      </c>
      <c r="AV398" s="13" t="s">
        <v>162</v>
      </c>
      <c r="AW398" s="13" t="s">
        <v>35</v>
      </c>
      <c r="AX398" s="13" t="s">
        <v>80</v>
      </c>
      <c r="AY398" s="267" t="s">
        <v>161</v>
      </c>
    </row>
    <row r="399" s="1" customFormat="1" ht="25.5" customHeight="1">
      <c r="B399" s="46"/>
      <c r="C399" s="233" t="s">
        <v>758</v>
      </c>
      <c r="D399" s="233" t="s">
        <v>164</v>
      </c>
      <c r="E399" s="234" t="s">
        <v>759</v>
      </c>
      <c r="F399" s="235" t="s">
        <v>760</v>
      </c>
      <c r="G399" s="236" t="s">
        <v>343</v>
      </c>
      <c r="H399" s="237">
        <v>1</v>
      </c>
      <c r="I399" s="238"/>
      <c r="J399" s="239">
        <f>ROUND(I399*H399,2)</f>
        <v>0</v>
      </c>
      <c r="K399" s="235" t="s">
        <v>199</v>
      </c>
      <c r="L399" s="72"/>
      <c r="M399" s="240" t="s">
        <v>21</v>
      </c>
      <c r="N399" s="241" t="s">
        <v>43</v>
      </c>
      <c r="O399" s="47"/>
      <c r="P399" s="242">
        <f>O399*H399</f>
        <v>0</v>
      </c>
      <c r="Q399" s="242">
        <v>0</v>
      </c>
      <c r="R399" s="242">
        <f>Q399*H399</f>
        <v>0</v>
      </c>
      <c r="S399" s="242">
        <v>0</v>
      </c>
      <c r="T399" s="243">
        <f>S399*H399</f>
        <v>0</v>
      </c>
      <c r="AR399" s="24" t="s">
        <v>255</v>
      </c>
      <c r="AT399" s="24" t="s">
        <v>164</v>
      </c>
      <c r="AU399" s="24" t="s">
        <v>82</v>
      </c>
      <c r="AY399" s="24" t="s">
        <v>161</v>
      </c>
      <c r="BE399" s="244">
        <f>IF(N399="základní",J399,0)</f>
        <v>0</v>
      </c>
      <c r="BF399" s="244">
        <f>IF(N399="snížená",J399,0)</f>
        <v>0</v>
      </c>
      <c r="BG399" s="244">
        <f>IF(N399="zákl. přenesená",J399,0)</f>
        <v>0</v>
      </c>
      <c r="BH399" s="244">
        <f>IF(N399="sníž. přenesená",J399,0)</f>
        <v>0</v>
      </c>
      <c r="BI399" s="244">
        <f>IF(N399="nulová",J399,0)</f>
        <v>0</v>
      </c>
      <c r="BJ399" s="24" t="s">
        <v>80</v>
      </c>
      <c r="BK399" s="244">
        <f>ROUND(I399*H399,2)</f>
        <v>0</v>
      </c>
      <c r="BL399" s="24" t="s">
        <v>255</v>
      </c>
      <c r="BM399" s="24" t="s">
        <v>761</v>
      </c>
    </row>
    <row r="400" s="11" customFormat="1" ht="29.88" customHeight="1">
      <c r="B400" s="217"/>
      <c r="C400" s="218"/>
      <c r="D400" s="219" t="s">
        <v>71</v>
      </c>
      <c r="E400" s="231" t="s">
        <v>762</v>
      </c>
      <c r="F400" s="231" t="s">
        <v>763</v>
      </c>
      <c r="G400" s="218"/>
      <c r="H400" s="218"/>
      <c r="I400" s="221"/>
      <c r="J400" s="232">
        <f>BK400</f>
        <v>0</v>
      </c>
      <c r="K400" s="218"/>
      <c r="L400" s="223"/>
      <c r="M400" s="224"/>
      <c r="N400" s="225"/>
      <c r="O400" s="225"/>
      <c r="P400" s="226">
        <f>SUM(P401:P426)</f>
        <v>0</v>
      </c>
      <c r="Q400" s="225"/>
      <c r="R400" s="226">
        <f>SUM(R401:R426)</f>
        <v>2.5429202200000001</v>
      </c>
      <c r="S400" s="225"/>
      <c r="T400" s="227">
        <f>SUM(T401:T426)</f>
        <v>0.40254000000000001</v>
      </c>
      <c r="AR400" s="228" t="s">
        <v>80</v>
      </c>
      <c r="AT400" s="229" t="s">
        <v>71</v>
      </c>
      <c r="AU400" s="229" t="s">
        <v>80</v>
      </c>
      <c r="AY400" s="228" t="s">
        <v>161</v>
      </c>
      <c r="BK400" s="230">
        <f>SUM(BK401:BK426)</f>
        <v>0</v>
      </c>
    </row>
    <row r="401" s="1" customFormat="1" ht="25.5" customHeight="1">
      <c r="B401" s="46"/>
      <c r="C401" s="233" t="s">
        <v>764</v>
      </c>
      <c r="D401" s="233" t="s">
        <v>164</v>
      </c>
      <c r="E401" s="234" t="s">
        <v>765</v>
      </c>
      <c r="F401" s="235" t="s">
        <v>766</v>
      </c>
      <c r="G401" s="236" t="s">
        <v>631</v>
      </c>
      <c r="H401" s="237">
        <v>119.25</v>
      </c>
      <c r="I401" s="238"/>
      <c r="J401" s="239">
        <f>ROUND(I401*H401,2)</f>
        <v>0</v>
      </c>
      <c r="K401" s="235" t="s">
        <v>199</v>
      </c>
      <c r="L401" s="72"/>
      <c r="M401" s="240" t="s">
        <v>21</v>
      </c>
      <c r="N401" s="241" t="s">
        <v>43</v>
      </c>
      <c r="O401" s="47"/>
      <c r="P401" s="242">
        <f>O401*H401</f>
        <v>0</v>
      </c>
      <c r="Q401" s="242">
        <v>0</v>
      </c>
      <c r="R401" s="242">
        <f>Q401*H401</f>
        <v>0</v>
      </c>
      <c r="S401" s="242">
        <v>0</v>
      </c>
      <c r="T401" s="243">
        <f>S401*H401</f>
        <v>0</v>
      </c>
      <c r="AR401" s="24" t="s">
        <v>169</v>
      </c>
      <c r="AT401" s="24" t="s">
        <v>164</v>
      </c>
      <c r="AU401" s="24" t="s">
        <v>82</v>
      </c>
      <c r="AY401" s="24" t="s">
        <v>161</v>
      </c>
      <c r="BE401" s="244">
        <f>IF(N401="základní",J401,0)</f>
        <v>0</v>
      </c>
      <c r="BF401" s="244">
        <f>IF(N401="snížená",J401,0)</f>
        <v>0</v>
      </c>
      <c r="BG401" s="244">
        <f>IF(N401="zákl. přenesená",J401,0)</f>
        <v>0</v>
      </c>
      <c r="BH401" s="244">
        <f>IF(N401="sníž. přenesená",J401,0)</f>
        <v>0</v>
      </c>
      <c r="BI401" s="244">
        <f>IF(N401="nulová",J401,0)</f>
        <v>0</v>
      </c>
      <c r="BJ401" s="24" t="s">
        <v>80</v>
      </c>
      <c r="BK401" s="244">
        <f>ROUND(I401*H401,2)</f>
        <v>0</v>
      </c>
      <c r="BL401" s="24" t="s">
        <v>169</v>
      </c>
      <c r="BM401" s="24" t="s">
        <v>767</v>
      </c>
    </row>
    <row r="402" s="14" customFormat="1">
      <c r="B402" s="268"/>
      <c r="C402" s="269"/>
      <c r="D402" s="247" t="s">
        <v>171</v>
      </c>
      <c r="E402" s="270" t="s">
        <v>21</v>
      </c>
      <c r="F402" s="271" t="s">
        <v>768</v>
      </c>
      <c r="G402" s="269"/>
      <c r="H402" s="270" t="s">
        <v>21</v>
      </c>
      <c r="I402" s="272"/>
      <c r="J402" s="269"/>
      <c r="K402" s="269"/>
      <c r="L402" s="273"/>
      <c r="M402" s="274"/>
      <c r="N402" s="275"/>
      <c r="O402" s="275"/>
      <c r="P402" s="275"/>
      <c r="Q402" s="275"/>
      <c r="R402" s="275"/>
      <c r="S402" s="275"/>
      <c r="T402" s="276"/>
      <c r="AT402" s="277" t="s">
        <v>171</v>
      </c>
      <c r="AU402" s="277" t="s">
        <v>82</v>
      </c>
      <c r="AV402" s="14" t="s">
        <v>80</v>
      </c>
      <c r="AW402" s="14" t="s">
        <v>35</v>
      </c>
      <c r="AX402" s="14" t="s">
        <v>72</v>
      </c>
      <c r="AY402" s="277" t="s">
        <v>161</v>
      </c>
    </row>
    <row r="403" s="12" customFormat="1">
      <c r="B403" s="245"/>
      <c r="C403" s="246"/>
      <c r="D403" s="247" t="s">
        <v>171</v>
      </c>
      <c r="E403" s="248" t="s">
        <v>21</v>
      </c>
      <c r="F403" s="249" t="s">
        <v>769</v>
      </c>
      <c r="G403" s="246"/>
      <c r="H403" s="250">
        <v>119.25</v>
      </c>
      <c r="I403" s="251"/>
      <c r="J403" s="246"/>
      <c r="K403" s="246"/>
      <c r="L403" s="252"/>
      <c r="M403" s="253"/>
      <c r="N403" s="254"/>
      <c r="O403" s="254"/>
      <c r="P403" s="254"/>
      <c r="Q403" s="254"/>
      <c r="R403" s="254"/>
      <c r="S403" s="254"/>
      <c r="T403" s="255"/>
      <c r="AT403" s="256" t="s">
        <v>171</v>
      </c>
      <c r="AU403" s="256" t="s">
        <v>82</v>
      </c>
      <c r="AV403" s="12" t="s">
        <v>82</v>
      </c>
      <c r="AW403" s="12" t="s">
        <v>35</v>
      </c>
      <c r="AX403" s="12" t="s">
        <v>80</v>
      </c>
      <c r="AY403" s="256" t="s">
        <v>161</v>
      </c>
    </row>
    <row r="404" s="1" customFormat="1" ht="16.5" customHeight="1">
      <c r="B404" s="46"/>
      <c r="C404" s="233" t="s">
        <v>770</v>
      </c>
      <c r="D404" s="233" t="s">
        <v>164</v>
      </c>
      <c r="E404" s="234" t="s">
        <v>771</v>
      </c>
      <c r="F404" s="235" t="s">
        <v>772</v>
      </c>
      <c r="G404" s="236" t="s">
        <v>631</v>
      </c>
      <c r="H404" s="237">
        <v>20</v>
      </c>
      <c r="I404" s="238"/>
      <c r="J404" s="239">
        <f>ROUND(I404*H404,2)</f>
        <v>0</v>
      </c>
      <c r="K404" s="235" t="s">
        <v>199</v>
      </c>
      <c r="L404" s="72"/>
      <c r="M404" s="240" t="s">
        <v>21</v>
      </c>
      <c r="N404" s="241" t="s">
        <v>43</v>
      </c>
      <c r="O404" s="47"/>
      <c r="P404" s="242">
        <f>O404*H404</f>
        <v>0</v>
      </c>
      <c r="Q404" s="242">
        <v>0</v>
      </c>
      <c r="R404" s="242">
        <f>Q404*H404</f>
        <v>0</v>
      </c>
      <c r="S404" s="242">
        <v>0</v>
      </c>
      <c r="T404" s="243">
        <f>S404*H404</f>
        <v>0</v>
      </c>
      <c r="AR404" s="24" t="s">
        <v>169</v>
      </c>
      <c r="AT404" s="24" t="s">
        <v>164</v>
      </c>
      <c r="AU404" s="24" t="s">
        <v>82</v>
      </c>
      <c r="AY404" s="24" t="s">
        <v>161</v>
      </c>
      <c r="BE404" s="244">
        <f>IF(N404="základní",J404,0)</f>
        <v>0</v>
      </c>
      <c r="BF404" s="244">
        <f>IF(N404="snížená",J404,0)</f>
        <v>0</v>
      </c>
      <c r="BG404" s="244">
        <f>IF(N404="zákl. přenesená",J404,0)</f>
        <v>0</v>
      </c>
      <c r="BH404" s="244">
        <f>IF(N404="sníž. přenesená",J404,0)</f>
        <v>0</v>
      </c>
      <c r="BI404" s="244">
        <f>IF(N404="nulová",J404,0)</f>
        <v>0</v>
      </c>
      <c r="BJ404" s="24" t="s">
        <v>80</v>
      </c>
      <c r="BK404" s="244">
        <f>ROUND(I404*H404,2)</f>
        <v>0</v>
      </c>
      <c r="BL404" s="24" t="s">
        <v>169</v>
      </c>
      <c r="BM404" s="24" t="s">
        <v>773</v>
      </c>
    </row>
    <row r="405" s="12" customFormat="1">
      <c r="B405" s="245"/>
      <c r="C405" s="246"/>
      <c r="D405" s="247" t="s">
        <v>171</v>
      </c>
      <c r="E405" s="248" t="s">
        <v>21</v>
      </c>
      <c r="F405" s="249" t="s">
        <v>774</v>
      </c>
      <c r="G405" s="246"/>
      <c r="H405" s="250">
        <v>20</v>
      </c>
      <c r="I405" s="251"/>
      <c r="J405" s="246"/>
      <c r="K405" s="246"/>
      <c r="L405" s="252"/>
      <c r="M405" s="253"/>
      <c r="N405" s="254"/>
      <c r="O405" s="254"/>
      <c r="P405" s="254"/>
      <c r="Q405" s="254"/>
      <c r="R405" s="254"/>
      <c r="S405" s="254"/>
      <c r="T405" s="255"/>
      <c r="AT405" s="256" t="s">
        <v>171</v>
      </c>
      <c r="AU405" s="256" t="s">
        <v>82</v>
      </c>
      <c r="AV405" s="12" t="s">
        <v>82</v>
      </c>
      <c r="AW405" s="12" t="s">
        <v>35</v>
      </c>
      <c r="AX405" s="12" t="s">
        <v>80</v>
      </c>
      <c r="AY405" s="256" t="s">
        <v>161</v>
      </c>
    </row>
    <row r="406" s="1" customFormat="1" ht="16.5" customHeight="1">
      <c r="B406" s="46"/>
      <c r="C406" s="233" t="s">
        <v>775</v>
      </c>
      <c r="D406" s="233" t="s">
        <v>164</v>
      </c>
      <c r="E406" s="234" t="s">
        <v>776</v>
      </c>
      <c r="F406" s="235" t="s">
        <v>777</v>
      </c>
      <c r="G406" s="236" t="s">
        <v>175</v>
      </c>
      <c r="H406" s="237">
        <v>237.66999999999999</v>
      </c>
      <c r="I406" s="238"/>
      <c r="J406" s="239">
        <f>ROUND(I406*H406,2)</f>
        <v>0</v>
      </c>
      <c r="K406" s="235" t="s">
        <v>168</v>
      </c>
      <c r="L406" s="72"/>
      <c r="M406" s="240" t="s">
        <v>21</v>
      </c>
      <c r="N406" s="241" t="s">
        <v>43</v>
      </c>
      <c r="O406" s="47"/>
      <c r="P406" s="242">
        <f>O406*H406</f>
        <v>0</v>
      </c>
      <c r="Q406" s="242">
        <v>0</v>
      </c>
      <c r="R406" s="242">
        <f>Q406*H406</f>
        <v>0</v>
      </c>
      <c r="S406" s="242">
        <v>0</v>
      </c>
      <c r="T406" s="243">
        <f>S406*H406</f>
        <v>0</v>
      </c>
      <c r="AR406" s="24" t="s">
        <v>169</v>
      </c>
      <c r="AT406" s="24" t="s">
        <v>164</v>
      </c>
      <c r="AU406" s="24" t="s">
        <v>82</v>
      </c>
      <c r="AY406" s="24" t="s">
        <v>161</v>
      </c>
      <c r="BE406" s="244">
        <f>IF(N406="základní",J406,0)</f>
        <v>0</v>
      </c>
      <c r="BF406" s="244">
        <f>IF(N406="snížená",J406,0)</f>
        <v>0</v>
      </c>
      <c r="BG406" s="244">
        <f>IF(N406="zákl. přenesená",J406,0)</f>
        <v>0</v>
      </c>
      <c r="BH406" s="244">
        <f>IF(N406="sníž. přenesená",J406,0)</f>
        <v>0</v>
      </c>
      <c r="BI406" s="244">
        <f>IF(N406="nulová",J406,0)</f>
        <v>0</v>
      </c>
      <c r="BJ406" s="24" t="s">
        <v>80</v>
      </c>
      <c r="BK406" s="244">
        <f>ROUND(I406*H406,2)</f>
        <v>0</v>
      </c>
      <c r="BL406" s="24" t="s">
        <v>169</v>
      </c>
      <c r="BM406" s="24" t="s">
        <v>778</v>
      </c>
    </row>
    <row r="407" s="1" customFormat="1" ht="25.5" customHeight="1">
      <c r="B407" s="46"/>
      <c r="C407" s="233" t="s">
        <v>779</v>
      </c>
      <c r="D407" s="233" t="s">
        <v>164</v>
      </c>
      <c r="E407" s="234" t="s">
        <v>780</v>
      </c>
      <c r="F407" s="235" t="s">
        <v>781</v>
      </c>
      <c r="G407" s="236" t="s">
        <v>175</v>
      </c>
      <c r="H407" s="237">
        <v>475.33999999999998</v>
      </c>
      <c r="I407" s="238"/>
      <c r="J407" s="239">
        <f>ROUND(I407*H407,2)</f>
        <v>0</v>
      </c>
      <c r="K407" s="235" t="s">
        <v>168</v>
      </c>
      <c r="L407" s="72"/>
      <c r="M407" s="240" t="s">
        <v>21</v>
      </c>
      <c r="N407" s="241" t="s">
        <v>43</v>
      </c>
      <c r="O407" s="47"/>
      <c r="P407" s="242">
        <f>O407*H407</f>
        <v>0</v>
      </c>
      <c r="Q407" s="242">
        <v>3.0000000000000001E-05</v>
      </c>
      <c r="R407" s="242">
        <f>Q407*H407</f>
        <v>0.014260199999999999</v>
      </c>
      <c r="S407" s="242">
        <v>0</v>
      </c>
      <c r="T407" s="243">
        <f>S407*H407</f>
        <v>0</v>
      </c>
      <c r="AR407" s="24" t="s">
        <v>169</v>
      </c>
      <c r="AT407" s="24" t="s">
        <v>164</v>
      </c>
      <c r="AU407" s="24" t="s">
        <v>82</v>
      </c>
      <c r="AY407" s="24" t="s">
        <v>161</v>
      </c>
      <c r="BE407" s="244">
        <f>IF(N407="základní",J407,0)</f>
        <v>0</v>
      </c>
      <c r="BF407" s="244">
        <f>IF(N407="snížená",J407,0)</f>
        <v>0</v>
      </c>
      <c r="BG407" s="244">
        <f>IF(N407="zákl. přenesená",J407,0)</f>
        <v>0</v>
      </c>
      <c r="BH407" s="244">
        <f>IF(N407="sníž. přenesená",J407,0)</f>
        <v>0</v>
      </c>
      <c r="BI407" s="244">
        <f>IF(N407="nulová",J407,0)</f>
        <v>0</v>
      </c>
      <c r="BJ407" s="24" t="s">
        <v>80</v>
      </c>
      <c r="BK407" s="244">
        <f>ROUND(I407*H407,2)</f>
        <v>0</v>
      </c>
      <c r="BL407" s="24" t="s">
        <v>169</v>
      </c>
      <c r="BM407" s="24" t="s">
        <v>782</v>
      </c>
    </row>
    <row r="408" s="14" customFormat="1">
      <c r="B408" s="268"/>
      <c r="C408" s="269"/>
      <c r="D408" s="247" t="s">
        <v>171</v>
      </c>
      <c r="E408" s="270" t="s">
        <v>21</v>
      </c>
      <c r="F408" s="271" t="s">
        <v>304</v>
      </c>
      <c r="G408" s="269"/>
      <c r="H408" s="270" t="s">
        <v>21</v>
      </c>
      <c r="I408" s="272"/>
      <c r="J408" s="269"/>
      <c r="K408" s="269"/>
      <c r="L408" s="273"/>
      <c r="M408" s="274"/>
      <c r="N408" s="275"/>
      <c r="O408" s="275"/>
      <c r="P408" s="275"/>
      <c r="Q408" s="275"/>
      <c r="R408" s="275"/>
      <c r="S408" s="275"/>
      <c r="T408" s="276"/>
      <c r="AT408" s="277" t="s">
        <v>171</v>
      </c>
      <c r="AU408" s="277" t="s">
        <v>82</v>
      </c>
      <c r="AV408" s="14" t="s">
        <v>80</v>
      </c>
      <c r="AW408" s="14" t="s">
        <v>35</v>
      </c>
      <c r="AX408" s="14" t="s">
        <v>72</v>
      </c>
      <c r="AY408" s="277" t="s">
        <v>161</v>
      </c>
    </row>
    <row r="409" s="12" customFormat="1">
      <c r="B409" s="245"/>
      <c r="C409" s="246"/>
      <c r="D409" s="247" t="s">
        <v>171</v>
      </c>
      <c r="E409" s="248" t="s">
        <v>21</v>
      </c>
      <c r="F409" s="249" t="s">
        <v>305</v>
      </c>
      <c r="G409" s="246"/>
      <c r="H409" s="250">
        <v>103.49</v>
      </c>
      <c r="I409" s="251"/>
      <c r="J409" s="246"/>
      <c r="K409" s="246"/>
      <c r="L409" s="252"/>
      <c r="M409" s="253"/>
      <c r="N409" s="254"/>
      <c r="O409" s="254"/>
      <c r="P409" s="254"/>
      <c r="Q409" s="254"/>
      <c r="R409" s="254"/>
      <c r="S409" s="254"/>
      <c r="T409" s="255"/>
      <c r="AT409" s="256" t="s">
        <v>171</v>
      </c>
      <c r="AU409" s="256" t="s">
        <v>82</v>
      </c>
      <c r="AV409" s="12" t="s">
        <v>82</v>
      </c>
      <c r="AW409" s="12" t="s">
        <v>35</v>
      </c>
      <c r="AX409" s="12" t="s">
        <v>72</v>
      </c>
      <c r="AY409" s="256" t="s">
        <v>161</v>
      </c>
    </row>
    <row r="410" s="12" customFormat="1">
      <c r="B410" s="245"/>
      <c r="C410" s="246"/>
      <c r="D410" s="247" t="s">
        <v>171</v>
      </c>
      <c r="E410" s="248" t="s">
        <v>21</v>
      </c>
      <c r="F410" s="249" t="s">
        <v>306</v>
      </c>
      <c r="G410" s="246"/>
      <c r="H410" s="250">
        <v>134.18000000000001</v>
      </c>
      <c r="I410" s="251"/>
      <c r="J410" s="246"/>
      <c r="K410" s="246"/>
      <c r="L410" s="252"/>
      <c r="M410" s="253"/>
      <c r="N410" s="254"/>
      <c r="O410" s="254"/>
      <c r="P410" s="254"/>
      <c r="Q410" s="254"/>
      <c r="R410" s="254"/>
      <c r="S410" s="254"/>
      <c r="T410" s="255"/>
      <c r="AT410" s="256" t="s">
        <v>171</v>
      </c>
      <c r="AU410" s="256" t="s">
        <v>82</v>
      </c>
      <c r="AV410" s="12" t="s">
        <v>82</v>
      </c>
      <c r="AW410" s="12" t="s">
        <v>35</v>
      </c>
      <c r="AX410" s="12" t="s">
        <v>72</v>
      </c>
      <c r="AY410" s="256" t="s">
        <v>161</v>
      </c>
    </row>
    <row r="411" s="12" customFormat="1">
      <c r="B411" s="245"/>
      <c r="C411" s="246"/>
      <c r="D411" s="247" t="s">
        <v>171</v>
      </c>
      <c r="E411" s="248" t="s">
        <v>21</v>
      </c>
      <c r="F411" s="249" t="s">
        <v>783</v>
      </c>
      <c r="G411" s="246"/>
      <c r="H411" s="250">
        <v>237.66999999999999</v>
      </c>
      <c r="I411" s="251"/>
      <c r="J411" s="246"/>
      <c r="K411" s="246"/>
      <c r="L411" s="252"/>
      <c r="M411" s="253"/>
      <c r="N411" s="254"/>
      <c r="O411" s="254"/>
      <c r="P411" s="254"/>
      <c r="Q411" s="254"/>
      <c r="R411" s="254"/>
      <c r="S411" s="254"/>
      <c r="T411" s="255"/>
      <c r="AT411" s="256" t="s">
        <v>171</v>
      </c>
      <c r="AU411" s="256" t="s">
        <v>82</v>
      </c>
      <c r="AV411" s="12" t="s">
        <v>82</v>
      </c>
      <c r="AW411" s="12" t="s">
        <v>35</v>
      </c>
      <c r="AX411" s="12" t="s">
        <v>72</v>
      </c>
      <c r="AY411" s="256" t="s">
        <v>161</v>
      </c>
    </row>
    <row r="412" s="13" customFormat="1">
      <c r="B412" s="257"/>
      <c r="C412" s="258"/>
      <c r="D412" s="247" t="s">
        <v>171</v>
      </c>
      <c r="E412" s="259" t="s">
        <v>21</v>
      </c>
      <c r="F412" s="260" t="s">
        <v>183</v>
      </c>
      <c r="G412" s="258"/>
      <c r="H412" s="261">
        <v>475.33999999999998</v>
      </c>
      <c r="I412" s="262"/>
      <c r="J412" s="258"/>
      <c r="K412" s="258"/>
      <c r="L412" s="263"/>
      <c r="M412" s="264"/>
      <c r="N412" s="265"/>
      <c r="O412" s="265"/>
      <c r="P412" s="265"/>
      <c r="Q412" s="265"/>
      <c r="R412" s="265"/>
      <c r="S412" s="265"/>
      <c r="T412" s="266"/>
      <c r="AT412" s="267" t="s">
        <v>171</v>
      </c>
      <c r="AU412" s="267" t="s">
        <v>82</v>
      </c>
      <c r="AV412" s="13" t="s">
        <v>162</v>
      </c>
      <c r="AW412" s="13" t="s">
        <v>35</v>
      </c>
      <c r="AX412" s="13" t="s">
        <v>80</v>
      </c>
      <c r="AY412" s="267" t="s">
        <v>161</v>
      </c>
    </row>
    <row r="413" s="1" customFormat="1" ht="25.5" customHeight="1">
      <c r="B413" s="46"/>
      <c r="C413" s="233" t="s">
        <v>784</v>
      </c>
      <c r="D413" s="233" t="s">
        <v>164</v>
      </c>
      <c r="E413" s="234" t="s">
        <v>785</v>
      </c>
      <c r="F413" s="235" t="s">
        <v>786</v>
      </c>
      <c r="G413" s="236" t="s">
        <v>175</v>
      </c>
      <c r="H413" s="237">
        <v>237.66999999999999</v>
      </c>
      <c r="I413" s="238"/>
      <c r="J413" s="239">
        <f>ROUND(I413*H413,2)</f>
        <v>0</v>
      </c>
      <c r="K413" s="235" t="s">
        <v>168</v>
      </c>
      <c r="L413" s="72"/>
      <c r="M413" s="240" t="s">
        <v>21</v>
      </c>
      <c r="N413" s="241" t="s">
        <v>43</v>
      </c>
      <c r="O413" s="47"/>
      <c r="P413" s="242">
        <f>O413*H413</f>
        <v>0</v>
      </c>
      <c r="Q413" s="242">
        <v>0.0075799999999999999</v>
      </c>
      <c r="R413" s="242">
        <f>Q413*H413</f>
        <v>1.8015386</v>
      </c>
      <c r="S413" s="242">
        <v>0</v>
      </c>
      <c r="T413" s="243">
        <f>S413*H413</f>
        <v>0</v>
      </c>
      <c r="AR413" s="24" t="s">
        <v>169</v>
      </c>
      <c r="AT413" s="24" t="s">
        <v>164</v>
      </c>
      <c r="AU413" s="24" t="s">
        <v>82</v>
      </c>
      <c r="AY413" s="24" t="s">
        <v>161</v>
      </c>
      <c r="BE413" s="244">
        <f>IF(N413="základní",J413,0)</f>
        <v>0</v>
      </c>
      <c r="BF413" s="244">
        <f>IF(N413="snížená",J413,0)</f>
        <v>0</v>
      </c>
      <c r="BG413" s="244">
        <f>IF(N413="zákl. přenesená",J413,0)</f>
        <v>0</v>
      </c>
      <c r="BH413" s="244">
        <f>IF(N413="sníž. přenesená",J413,0)</f>
        <v>0</v>
      </c>
      <c r="BI413" s="244">
        <f>IF(N413="nulová",J413,0)</f>
        <v>0</v>
      </c>
      <c r="BJ413" s="24" t="s">
        <v>80</v>
      </c>
      <c r="BK413" s="244">
        <f>ROUND(I413*H413,2)</f>
        <v>0</v>
      </c>
      <c r="BL413" s="24" t="s">
        <v>169</v>
      </c>
      <c r="BM413" s="24" t="s">
        <v>787</v>
      </c>
    </row>
    <row r="414" s="14" customFormat="1">
      <c r="B414" s="268"/>
      <c r="C414" s="269"/>
      <c r="D414" s="247" t="s">
        <v>171</v>
      </c>
      <c r="E414" s="270" t="s">
        <v>21</v>
      </c>
      <c r="F414" s="271" t="s">
        <v>304</v>
      </c>
      <c r="G414" s="269"/>
      <c r="H414" s="270" t="s">
        <v>21</v>
      </c>
      <c r="I414" s="272"/>
      <c r="J414" s="269"/>
      <c r="K414" s="269"/>
      <c r="L414" s="273"/>
      <c r="M414" s="274"/>
      <c r="N414" s="275"/>
      <c r="O414" s="275"/>
      <c r="P414" s="275"/>
      <c r="Q414" s="275"/>
      <c r="R414" s="275"/>
      <c r="S414" s="275"/>
      <c r="T414" s="276"/>
      <c r="AT414" s="277" t="s">
        <v>171</v>
      </c>
      <c r="AU414" s="277" t="s">
        <v>82</v>
      </c>
      <c r="AV414" s="14" t="s">
        <v>80</v>
      </c>
      <c r="AW414" s="14" t="s">
        <v>35</v>
      </c>
      <c r="AX414" s="14" t="s">
        <v>72</v>
      </c>
      <c r="AY414" s="277" t="s">
        <v>161</v>
      </c>
    </row>
    <row r="415" s="12" customFormat="1">
      <c r="B415" s="245"/>
      <c r="C415" s="246"/>
      <c r="D415" s="247" t="s">
        <v>171</v>
      </c>
      <c r="E415" s="248" t="s">
        <v>21</v>
      </c>
      <c r="F415" s="249" t="s">
        <v>305</v>
      </c>
      <c r="G415" s="246"/>
      <c r="H415" s="250">
        <v>103.49</v>
      </c>
      <c r="I415" s="251"/>
      <c r="J415" s="246"/>
      <c r="K415" s="246"/>
      <c r="L415" s="252"/>
      <c r="M415" s="253"/>
      <c r="N415" s="254"/>
      <c r="O415" s="254"/>
      <c r="P415" s="254"/>
      <c r="Q415" s="254"/>
      <c r="R415" s="254"/>
      <c r="S415" s="254"/>
      <c r="T415" s="255"/>
      <c r="AT415" s="256" t="s">
        <v>171</v>
      </c>
      <c r="AU415" s="256" t="s">
        <v>82</v>
      </c>
      <c r="AV415" s="12" t="s">
        <v>82</v>
      </c>
      <c r="AW415" s="12" t="s">
        <v>35</v>
      </c>
      <c r="AX415" s="12" t="s">
        <v>72</v>
      </c>
      <c r="AY415" s="256" t="s">
        <v>161</v>
      </c>
    </row>
    <row r="416" s="12" customFormat="1">
      <c r="B416" s="245"/>
      <c r="C416" s="246"/>
      <c r="D416" s="247" t="s">
        <v>171</v>
      </c>
      <c r="E416" s="248" t="s">
        <v>21</v>
      </c>
      <c r="F416" s="249" t="s">
        <v>306</v>
      </c>
      <c r="G416" s="246"/>
      <c r="H416" s="250">
        <v>134.18000000000001</v>
      </c>
      <c r="I416" s="251"/>
      <c r="J416" s="246"/>
      <c r="K416" s="246"/>
      <c r="L416" s="252"/>
      <c r="M416" s="253"/>
      <c r="N416" s="254"/>
      <c r="O416" s="254"/>
      <c r="P416" s="254"/>
      <c r="Q416" s="254"/>
      <c r="R416" s="254"/>
      <c r="S416" s="254"/>
      <c r="T416" s="255"/>
      <c r="AT416" s="256" t="s">
        <v>171</v>
      </c>
      <c r="AU416" s="256" t="s">
        <v>82</v>
      </c>
      <c r="AV416" s="12" t="s">
        <v>82</v>
      </c>
      <c r="AW416" s="12" t="s">
        <v>35</v>
      </c>
      <c r="AX416" s="12" t="s">
        <v>72</v>
      </c>
      <c r="AY416" s="256" t="s">
        <v>161</v>
      </c>
    </row>
    <row r="417" s="13" customFormat="1">
      <c r="B417" s="257"/>
      <c r="C417" s="258"/>
      <c r="D417" s="247" t="s">
        <v>171</v>
      </c>
      <c r="E417" s="259" t="s">
        <v>21</v>
      </c>
      <c r="F417" s="260" t="s">
        <v>183</v>
      </c>
      <c r="G417" s="258"/>
      <c r="H417" s="261">
        <v>237.66999999999999</v>
      </c>
      <c r="I417" s="262"/>
      <c r="J417" s="258"/>
      <c r="K417" s="258"/>
      <c r="L417" s="263"/>
      <c r="M417" s="264"/>
      <c r="N417" s="265"/>
      <c r="O417" s="265"/>
      <c r="P417" s="265"/>
      <c r="Q417" s="265"/>
      <c r="R417" s="265"/>
      <c r="S417" s="265"/>
      <c r="T417" s="266"/>
      <c r="AT417" s="267" t="s">
        <v>171</v>
      </c>
      <c r="AU417" s="267" t="s">
        <v>82</v>
      </c>
      <c r="AV417" s="13" t="s">
        <v>162</v>
      </c>
      <c r="AW417" s="13" t="s">
        <v>35</v>
      </c>
      <c r="AX417" s="13" t="s">
        <v>80</v>
      </c>
      <c r="AY417" s="267" t="s">
        <v>161</v>
      </c>
    </row>
    <row r="418" s="1" customFormat="1" ht="16.5" customHeight="1">
      <c r="B418" s="46"/>
      <c r="C418" s="233" t="s">
        <v>788</v>
      </c>
      <c r="D418" s="233" t="s">
        <v>164</v>
      </c>
      <c r="E418" s="234" t="s">
        <v>789</v>
      </c>
      <c r="F418" s="235" t="s">
        <v>790</v>
      </c>
      <c r="G418" s="236" t="s">
        <v>175</v>
      </c>
      <c r="H418" s="237">
        <v>134.18000000000001</v>
      </c>
      <c r="I418" s="238"/>
      <c r="J418" s="239">
        <f>ROUND(I418*H418,2)</f>
        <v>0</v>
      </c>
      <c r="K418" s="235" t="s">
        <v>168</v>
      </c>
      <c r="L418" s="72"/>
      <c r="M418" s="240" t="s">
        <v>21</v>
      </c>
      <c r="N418" s="241" t="s">
        <v>43</v>
      </c>
      <c r="O418" s="47"/>
      <c r="P418" s="242">
        <f>O418*H418</f>
        <v>0</v>
      </c>
      <c r="Q418" s="242">
        <v>0</v>
      </c>
      <c r="R418" s="242">
        <f>Q418*H418</f>
        <v>0</v>
      </c>
      <c r="S418" s="242">
        <v>0.0030000000000000001</v>
      </c>
      <c r="T418" s="243">
        <f>S418*H418</f>
        <v>0.40254000000000001</v>
      </c>
      <c r="AR418" s="24" t="s">
        <v>169</v>
      </c>
      <c r="AT418" s="24" t="s">
        <v>164</v>
      </c>
      <c r="AU418" s="24" t="s">
        <v>82</v>
      </c>
      <c r="AY418" s="24" t="s">
        <v>161</v>
      </c>
      <c r="BE418" s="244">
        <f>IF(N418="základní",J418,0)</f>
        <v>0</v>
      </c>
      <c r="BF418" s="244">
        <f>IF(N418="snížená",J418,0)</f>
        <v>0</v>
      </c>
      <c r="BG418" s="244">
        <f>IF(N418="zákl. přenesená",J418,0)</f>
        <v>0</v>
      </c>
      <c r="BH418" s="244">
        <f>IF(N418="sníž. přenesená",J418,0)</f>
        <v>0</v>
      </c>
      <c r="BI418" s="244">
        <f>IF(N418="nulová",J418,0)</f>
        <v>0</v>
      </c>
      <c r="BJ418" s="24" t="s">
        <v>80</v>
      </c>
      <c r="BK418" s="244">
        <f>ROUND(I418*H418,2)</f>
        <v>0</v>
      </c>
      <c r="BL418" s="24" t="s">
        <v>169</v>
      </c>
      <c r="BM418" s="24" t="s">
        <v>791</v>
      </c>
    </row>
    <row r="419" s="14" customFormat="1">
      <c r="B419" s="268"/>
      <c r="C419" s="269"/>
      <c r="D419" s="247" t="s">
        <v>171</v>
      </c>
      <c r="E419" s="270" t="s">
        <v>21</v>
      </c>
      <c r="F419" s="271" t="s">
        <v>792</v>
      </c>
      <c r="G419" s="269"/>
      <c r="H419" s="270" t="s">
        <v>21</v>
      </c>
      <c r="I419" s="272"/>
      <c r="J419" s="269"/>
      <c r="K419" s="269"/>
      <c r="L419" s="273"/>
      <c r="M419" s="274"/>
      <c r="N419" s="275"/>
      <c r="O419" s="275"/>
      <c r="P419" s="275"/>
      <c r="Q419" s="275"/>
      <c r="R419" s="275"/>
      <c r="S419" s="275"/>
      <c r="T419" s="276"/>
      <c r="AT419" s="277" t="s">
        <v>171</v>
      </c>
      <c r="AU419" s="277" t="s">
        <v>82</v>
      </c>
      <c r="AV419" s="14" t="s">
        <v>80</v>
      </c>
      <c r="AW419" s="14" t="s">
        <v>35</v>
      </c>
      <c r="AX419" s="14" t="s">
        <v>72</v>
      </c>
      <c r="AY419" s="277" t="s">
        <v>161</v>
      </c>
    </row>
    <row r="420" s="12" customFormat="1">
      <c r="B420" s="245"/>
      <c r="C420" s="246"/>
      <c r="D420" s="247" t="s">
        <v>171</v>
      </c>
      <c r="E420" s="248" t="s">
        <v>21</v>
      </c>
      <c r="F420" s="249" t="s">
        <v>793</v>
      </c>
      <c r="G420" s="246"/>
      <c r="H420" s="250">
        <v>134.18000000000001</v>
      </c>
      <c r="I420" s="251"/>
      <c r="J420" s="246"/>
      <c r="K420" s="246"/>
      <c r="L420" s="252"/>
      <c r="M420" s="253"/>
      <c r="N420" s="254"/>
      <c r="O420" s="254"/>
      <c r="P420" s="254"/>
      <c r="Q420" s="254"/>
      <c r="R420" s="254"/>
      <c r="S420" s="254"/>
      <c r="T420" s="255"/>
      <c r="AT420" s="256" t="s">
        <v>171</v>
      </c>
      <c r="AU420" s="256" t="s">
        <v>82</v>
      </c>
      <c r="AV420" s="12" t="s">
        <v>82</v>
      </c>
      <c r="AW420" s="12" t="s">
        <v>35</v>
      </c>
      <c r="AX420" s="12" t="s">
        <v>80</v>
      </c>
      <c r="AY420" s="256" t="s">
        <v>161</v>
      </c>
    </row>
    <row r="421" s="1" customFormat="1" ht="25.5" customHeight="1">
      <c r="B421" s="46"/>
      <c r="C421" s="233" t="s">
        <v>794</v>
      </c>
      <c r="D421" s="233" t="s">
        <v>164</v>
      </c>
      <c r="E421" s="234" t="s">
        <v>795</v>
      </c>
      <c r="F421" s="235" t="s">
        <v>796</v>
      </c>
      <c r="G421" s="236" t="s">
        <v>175</v>
      </c>
      <c r="H421" s="237">
        <v>134.18000000000001</v>
      </c>
      <c r="I421" s="238"/>
      <c r="J421" s="239">
        <f>ROUND(I421*H421,2)</f>
        <v>0</v>
      </c>
      <c r="K421" s="235" t="s">
        <v>168</v>
      </c>
      <c r="L421" s="72"/>
      <c r="M421" s="240" t="s">
        <v>21</v>
      </c>
      <c r="N421" s="241" t="s">
        <v>43</v>
      </c>
      <c r="O421" s="47"/>
      <c r="P421" s="242">
        <f>O421*H421</f>
        <v>0</v>
      </c>
      <c r="Q421" s="242">
        <v>0.00069999999999999999</v>
      </c>
      <c r="R421" s="242">
        <f>Q421*H421</f>
        <v>0.093926000000000009</v>
      </c>
      <c r="S421" s="242">
        <v>0</v>
      </c>
      <c r="T421" s="243">
        <f>S421*H421</f>
        <v>0</v>
      </c>
      <c r="AR421" s="24" t="s">
        <v>169</v>
      </c>
      <c r="AT421" s="24" t="s">
        <v>164</v>
      </c>
      <c r="AU421" s="24" t="s">
        <v>82</v>
      </c>
      <c r="AY421" s="24" t="s">
        <v>161</v>
      </c>
      <c r="BE421" s="244">
        <f>IF(N421="základní",J421,0)</f>
        <v>0</v>
      </c>
      <c r="BF421" s="244">
        <f>IF(N421="snížená",J421,0)</f>
        <v>0</v>
      </c>
      <c r="BG421" s="244">
        <f>IF(N421="zákl. přenesená",J421,0)</f>
        <v>0</v>
      </c>
      <c r="BH421" s="244">
        <f>IF(N421="sníž. přenesená",J421,0)</f>
        <v>0</v>
      </c>
      <c r="BI421" s="244">
        <f>IF(N421="nulová",J421,0)</f>
        <v>0</v>
      </c>
      <c r="BJ421" s="24" t="s">
        <v>80</v>
      </c>
      <c r="BK421" s="244">
        <f>ROUND(I421*H421,2)</f>
        <v>0</v>
      </c>
      <c r="BL421" s="24" t="s">
        <v>169</v>
      </c>
      <c r="BM421" s="24" t="s">
        <v>797</v>
      </c>
    </row>
    <row r="422" s="14" customFormat="1">
      <c r="B422" s="268"/>
      <c r="C422" s="269"/>
      <c r="D422" s="247" t="s">
        <v>171</v>
      </c>
      <c r="E422" s="270" t="s">
        <v>21</v>
      </c>
      <c r="F422" s="271" t="s">
        <v>304</v>
      </c>
      <c r="G422" s="269"/>
      <c r="H422" s="270" t="s">
        <v>21</v>
      </c>
      <c r="I422" s="272"/>
      <c r="J422" s="269"/>
      <c r="K422" s="269"/>
      <c r="L422" s="273"/>
      <c r="M422" s="274"/>
      <c r="N422" s="275"/>
      <c r="O422" s="275"/>
      <c r="P422" s="275"/>
      <c r="Q422" s="275"/>
      <c r="R422" s="275"/>
      <c r="S422" s="275"/>
      <c r="T422" s="276"/>
      <c r="AT422" s="277" t="s">
        <v>171</v>
      </c>
      <c r="AU422" s="277" t="s">
        <v>82</v>
      </c>
      <c r="AV422" s="14" t="s">
        <v>80</v>
      </c>
      <c r="AW422" s="14" t="s">
        <v>35</v>
      </c>
      <c r="AX422" s="14" t="s">
        <v>72</v>
      </c>
      <c r="AY422" s="277" t="s">
        <v>161</v>
      </c>
    </row>
    <row r="423" s="12" customFormat="1">
      <c r="B423" s="245"/>
      <c r="C423" s="246"/>
      <c r="D423" s="247" t="s">
        <v>171</v>
      </c>
      <c r="E423" s="248" t="s">
        <v>21</v>
      </c>
      <c r="F423" s="249" t="s">
        <v>306</v>
      </c>
      <c r="G423" s="246"/>
      <c r="H423" s="250">
        <v>134.18000000000001</v>
      </c>
      <c r="I423" s="251"/>
      <c r="J423" s="246"/>
      <c r="K423" s="246"/>
      <c r="L423" s="252"/>
      <c r="M423" s="253"/>
      <c r="N423" s="254"/>
      <c r="O423" s="254"/>
      <c r="P423" s="254"/>
      <c r="Q423" s="254"/>
      <c r="R423" s="254"/>
      <c r="S423" s="254"/>
      <c r="T423" s="255"/>
      <c r="AT423" s="256" t="s">
        <v>171</v>
      </c>
      <c r="AU423" s="256" t="s">
        <v>82</v>
      </c>
      <c r="AV423" s="12" t="s">
        <v>82</v>
      </c>
      <c r="AW423" s="12" t="s">
        <v>35</v>
      </c>
      <c r="AX423" s="12" t="s">
        <v>80</v>
      </c>
      <c r="AY423" s="256" t="s">
        <v>161</v>
      </c>
    </row>
    <row r="424" s="1" customFormat="1" ht="25.5" customHeight="1">
      <c r="B424" s="46"/>
      <c r="C424" s="278" t="s">
        <v>798</v>
      </c>
      <c r="D424" s="278" t="s">
        <v>286</v>
      </c>
      <c r="E424" s="279" t="s">
        <v>799</v>
      </c>
      <c r="F424" s="280" t="s">
        <v>800</v>
      </c>
      <c r="G424" s="281" t="s">
        <v>175</v>
      </c>
      <c r="H424" s="282">
        <v>147.59800000000001</v>
      </c>
      <c r="I424" s="283"/>
      <c r="J424" s="284">
        <f>ROUND(I424*H424,2)</f>
        <v>0</v>
      </c>
      <c r="K424" s="280" t="s">
        <v>168</v>
      </c>
      <c r="L424" s="285"/>
      <c r="M424" s="286" t="s">
        <v>21</v>
      </c>
      <c r="N424" s="287" t="s">
        <v>43</v>
      </c>
      <c r="O424" s="47"/>
      <c r="P424" s="242">
        <f>O424*H424</f>
        <v>0</v>
      </c>
      <c r="Q424" s="242">
        <v>0.0042900000000000004</v>
      </c>
      <c r="R424" s="242">
        <f>Q424*H424</f>
        <v>0.63319542000000006</v>
      </c>
      <c r="S424" s="242">
        <v>0</v>
      </c>
      <c r="T424" s="243">
        <f>S424*H424</f>
        <v>0</v>
      </c>
      <c r="AR424" s="24" t="s">
        <v>207</v>
      </c>
      <c r="AT424" s="24" t="s">
        <v>286</v>
      </c>
      <c r="AU424" s="24" t="s">
        <v>82</v>
      </c>
      <c r="AY424" s="24" t="s">
        <v>161</v>
      </c>
      <c r="BE424" s="244">
        <f>IF(N424="základní",J424,0)</f>
        <v>0</v>
      </c>
      <c r="BF424" s="244">
        <f>IF(N424="snížená",J424,0)</f>
        <v>0</v>
      </c>
      <c r="BG424" s="244">
        <f>IF(N424="zákl. přenesená",J424,0)</f>
        <v>0</v>
      </c>
      <c r="BH424" s="244">
        <f>IF(N424="sníž. přenesená",J424,0)</f>
        <v>0</v>
      </c>
      <c r="BI424" s="244">
        <f>IF(N424="nulová",J424,0)</f>
        <v>0</v>
      </c>
      <c r="BJ424" s="24" t="s">
        <v>80</v>
      </c>
      <c r="BK424" s="244">
        <f>ROUND(I424*H424,2)</f>
        <v>0</v>
      </c>
      <c r="BL424" s="24" t="s">
        <v>169</v>
      </c>
      <c r="BM424" s="24" t="s">
        <v>801</v>
      </c>
    </row>
    <row r="425" s="12" customFormat="1">
      <c r="B425" s="245"/>
      <c r="C425" s="246"/>
      <c r="D425" s="247" t="s">
        <v>171</v>
      </c>
      <c r="E425" s="246"/>
      <c r="F425" s="249" t="s">
        <v>802</v>
      </c>
      <c r="G425" s="246"/>
      <c r="H425" s="250">
        <v>147.59800000000001</v>
      </c>
      <c r="I425" s="251"/>
      <c r="J425" s="246"/>
      <c r="K425" s="246"/>
      <c r="L425" s="252"/>
      <c r="M425" s="253"/>
      <c r="N425" s="254"/>
      <c r="O425" s="254"/>
      <c r="P425" s="254"/>
      <c r="Q425" s="254"/>
      <c r="R425" s="254"/>
      <c r="S425" s="254"/>
      <c r="T425" s="255"/>
      <c r="AT425" s="256" t="s">
        <v>171</v>
      </c>
      <c r="AU425" s="256" t="s">
        <v>82</v>
      </c>
      <c r="AV425" s="12" t="s">
        <v>82</v>
      </c>
      <c r="AW425" s="12" t="s">
        <v>6</v>
      </c>
      <c r="AX425" s="12" t="s">
        <v>80</v>
      </c>
      <c r="AY425" s="256" t="s">
        <v>161</v>
      </c>
    </row>
    <row r="426" s="1" customFormat="1" ht="25.5" customHeight="1">
      <c r="B426" s="46"/>
      <c r="C426" s="233" t="s">
        <v>803</v>
      </c>
      <c r="D426" s="233" t="s">
        <v>164</v>
      </c>
      <c r="E426" s="234" t="s">
        <v>804</v>
      </c>
      <c r="F426" s="235" t="s">
        <v>805</v>
      </c>
      <c r="G426" s="236" t="s">
        <v>343</v>
      </c>
      <c r="H426" s="237">
        <v>1</v>
      </c>
      <c r="I426" s="238"/>
      <c r="J426" s="239">
        <f>ROUND(I426*H426,2)</f>
        <v>0</v>
      </c>
      <c r="K426" s="235" t="s">
        <v>199</v>
      </c>
      <c r="L426" s="72"/>
      <c r="M426" s="240" t="s">
        <v>21</v>
      </c>
      <c r="N426" s="241" t="s">
        <v>43</v>
      </c>
      <c r="O426" s="47"/>
      <c r="P426" s="242">
        <f>O426*H426</f>
        <v>0</v>
      </c>
      <c r="Q426" s="242">
        <v>0</v>
      </c>
      <c r="R426" s="242">
        <f>Q426*H426</f>
        <v>0</v>
      </c>
      <c r="S426" s="242">
        <v>0</v>
      </c>
      <c r="T426" s="243">
        <f>S426*H426</f>
        <v>0</v>
      </c>
      <c r="AR426" s="24" t="s">
        <v>255</v>
      </c>
      <c r="AT426" s="24" t="s">
        <v>164</v>
      </c>
      <c r="AU426" s="24" t="s">
        <v>82</v>
      </c>
      <c r="AY426" s="24" t="s">
        <v>161</v>
      </c>
      <c r="BE426" s="244">
        <f>IF(N426="základní",J426,0)</f>
        <v>0</v>
      </c>
      <c r="BF426" s="244">
        <f>IF(N426="snížená",J426,0)</f>
        <v>0</v>
      </c>
      <c r="BG426" s="244">
        <f>IF(N426="zákl. přenesená",J426,0)</f>
        <v>0</v>
      </c>
      <c r="BH426" s="244">
        <f>IF(N426="sníž. přenesená",J426,0)</f>
        <v>0</v>
      </c>
      <c r="BI426" s="244">
        <f>IF(N426="nulová",J426,0)</f>
        <v>0</v>
      </c>
      <c r="BJ426" s="24" t="s">
        <v>80</v>
      </c>
      <c r="BK426" s="244">
        <f>ROUND(I426*H426,2)</f>
        <v>0</v>
      </c>
      <c r="BL426" s="24" t="s">
        <v>255</v>
      </c>
      <c r="BM426" s="24" t="s">
        <v>806</v>
      </c>
    </row>
    <row r="427" s="11" customFormat="1" ht="29.88" customHeight="1">
      <c r="B427" s="217"/>
      <c r="C427" s="218"/>
      <c r="D427" s="219" t="s">
        <v>71</v>
      </c>
      <c r="E427" s="231" t="s">
        <v>807</v>
      </c>
      <c r="F427" s="231" t="s">
        <v>808</v>
      </c>
      <c r="G427" s="218"/>
      <c r="H427" s="218"/>
      <c r="I427" s="221"/>
      <c r="J427" s="232">
        <f>BK427</f>
        <v>0</v>
      </c>
      <c r="K427" s="218"/>
      <c r="L427" s="223"/>
      <c r="M427" s="224"/>
      <c r="N427" s="225"/>
      <c r="O427" s="225"/>
      <c r="P427" s="226">
        <f>SUM(P428:P434)</f>
        <v>0</v>
      </c>
      <c r="Q427" s="225"/>
      <c r="R427" s="226">
        <f>SUM(R428:R434)</f>
        <v>0</v>
      </c>
      <c r="S427" s="225"/>
      <c r="T427" s="227">
        <f>SUM(T428:T434)</f>
        <v>0</v>
      </c>
      <c r="AR427" s="228" t="s">
        <v>82</v>
      </c>
      <c r="AT427" s="229" t="s">
        <v>71</v>
      </c>
      <c r="AU427" s="229" t="s">
        <v>80</v>
      </c>
      <c r="AY427" s="228" t="s">
        <v>161</v>
      </c>
      <c r="BK427" s="230">
        <f>SUM(BK428:BK434)</f>
        <v>0</v>
      </c>
    </row>
    <row r="428" s="1" customFormat="1" ht="16.5" customHeight="1">
      <c r="B428" s="46"/>
      <c r="C428" s="233" t="s">
        <v>809</v>
      </c>
      <c r="D428" s="233" t="s">
        <v>164</v>
      </c>
      <c r="E428" s="234" t="s">
        <v>810</v>
      </c>
      <c r="F428" s="235" t="s">
        <v>811</v>
      </c>
      <c r="G428" s="236" t="s">
        <v>321</v>
      </c>
      <c r="H428" s="237">
        <v>4</v>
      </c>
      <c r="I428" s="238"/>
      <c r="J428" s="239">
        <f>ROUND(I428*H428,2)</f>
        <v>0</v>
      </c>
      <c r="K428" s="235" t="s">
        <v>199</v>
      </c>
      <c r="L428" s="72"/>
      <c r="M428" s="240" t="s">
        <v>21</v>
      </c>
      <c r="N428" s="241" t="s">
        <v>43</v>
      </c>
      <c r="O428" s="47"/>
      <c r="P428" s="242">
        <f>O428*H428</f>
        <v>0</v>
      </c>
      <c r="Q428" s="242">
        <v>0</v>
      </c>
      <c r="R428" s="242">
        <f>Q428*H428</f>
        <v>0</v>
      </c>
      <c r="S428" s="242">
        <v>0</v>
      </c>
      <c r="T428" s="243">
        <f>S428*H428</f>
        <v>0</v>
      </c>
      <c r="AR428" s="24" t="s">
        <v>255</v>
      </c>
      <c r="AT428" s="24" t="s">
        <v>164</v>
      </c>
      <c r="AU428" s="24" t="s">
        <v>82</v>
      </c>
      <c r="AY428" s="24" t="s">
        <v>161</v>
      </c>
      <c r="BE428" s="244">
        <f>IF(N428="základní",J428,0)</f>
        <v>0</v>
      </c>
      <c r="BF428" s="244">
        <f>IF(N428="snížená",J428,0)</f>
        <v>0</v>
      </c>
      <c r="BG428" s="244">
        <f>IF(N428="zákl. přenesená",J428,0)</f>
        <v>0</v>
      </c>
      <c r="BH428" s="244">
        <f>IF(N428="sníž. přenesená",J428,0)</f>
        <v>0</v>
      </c>
      <c r="BI428" s="244">
        <f>IF(N428="nulová",J428,0)</f>
        <v>0</v>
      </c>
      <c r="BJ428" s="24" t="s">
        <v>80</v>
      </c>
      <c r="BK428" s="244">
        <f>ROUND(I428*H428,2)</f>
        <v>0</v>
      </c>
      <c r="BL428" s="24" t="s">
        <v>255</v>
      </c>
      <c r="BM428" s="24" t="s">
        <v>812</v>
      </c>
    </row>
    <row r="429" s="1" customFormat="1" ht="25.5" customHeight="1">
      <c r="B429" s="46"/>
      <c r="C429" s="233" t="s">
        <v>813</v>
      </c>
      <c r="D429" s="233" t="s">
        <v>164</v>
      </c>
      <c r="E429" s="234" t="s">
        <v>814</v>
      </c>
      <c r="F429" s="235" t="s">
        <v>815</v>
      </c>
      <c r="G429" s="236" t="s">
        <v>321</v>
      </c>
      <c r="H429" s="237">
        <v>4</v>
      </c>
      <c r="I429" s="238"/>
      <c r="J429" s="239">
        <f>ROUND(I429*H429,2)</f>
        <v>0</v>
      </c>
      <c r="K429" s="235" t="s">
        <v>199</v>
      </c>
      <c r="L429" s="72"/>
      <c r="M429" s="240" t="s">
        <v>21</v>
      </c>
      <c r="N429" s="241" t="s">
        <v>43</v>
      </c>
      <c r="O429" s="47"/>
      <c r="P429" s="242">
        <f>O429*H429</f>
        <v>0</v>
      </c>
      <c r="Q429" s="242">
        <v>0</v>
      </c>
      <c r="R429" s="242">
        <f>Q429*H429</f>
        <v>0</v>
      </c>
      <c r="S429" s="242">
        <v>0</v>
      </c>
      <c r="T429" s="243">
        <f>S429*H429</f>
        <v>0</v>
      </c>
      <c r="AR429" s="24" t="s">
        <v>255</v>
      </c>
      <c r="AT429" s="24" t="s">
        <v>164</v>
      </c>
      <c r="AU429" s="24" t="s">
        <v>82</v>
      </c>
      <c r="AY429" s="24" t="s">
        <v>161</v>
      </c>
      <c r="BE429" s="244">
        <f>IF(N429="základní",J429,0)</f>
        <v>0</v>
      </c>
      <c r="BF429" s="244">
        <f>IF(N429="snížená",J429,0)</f>
        <v>0</v>
      </c>
      <c r="BG429" s="244">
        <f>IF(N429="zákl. přenesená",J429,0)</f>
        <v>0</v>
      </c>
      <c r="BH429" s="244">
        <f>IF(N429="sníž. přenesená",J429,0)</f>
        <v>0</v>
      </c>
      <c r="BI429" s="244">
        <f>IF(N429="nulová",J429,0)</f>
        <v>0</v>
      </c>
      <c r="BJ429" s="24" t="s">
        <v>80</v>
      </c>
      <c r="BK429" s="244">
        <f>ROUND(I429*H429,2)</f>
        <v>0</v>
      </c>
      <c r="BL429" s="24" t="s">
        <v>255</v>
      </c>
      <c r="BM429" s="24" t="s">
        <v>816</v>
      </c>
    </row>
    <row r="430" s="1" customFormat="1" ht="16.5" customHeight="1">
      <c r="B430" s="46"/>
      <c r="C430" s="233" t="s">
        <v>817</v>
      </c>
      <c r="D430" s="233" t="s">
        <v>164</v>
      </c>
      <c r="E430" s="234" t="s">
        <v>818</v>
      </c>
      <c r="F430" s="235" t="s">
        <v>819</v>
      </c>
      <c r="G430" s="236" t="s">
        <v>321</v>
      </c>
      <c r="H430" s="237">
        <v>4</v>
      </c>
      <c r="I430" s="238"/>
      <c r="J430" s="239">
        <f>ROUND(I430*H430,2)</f>
        <v>0</v>
      </c>
      <c r="K430" s="235" t="s">
        <v>199</v>
      </c>
      <c r="L430" s="72"/>
      <c r="M430" s="240" t="s">
        <v>21</v>
      </c>
      <c r="N430" s="241" t="s">
        <v>43</v>
      </c>
      <c r="O430" s="47"/>
      <c r="P430" s="242">
        <f>O430*H430</f>
        <v>0</v>
      </c>
      <c r="Q430" s="242">
        <v>0</v>
      </c>
      <c r="R430" s="242">
        <f>Q430*H430</f>
        <v>0</v>
      </c>
      <c r="S430" s="242">
        <v>0</v>
      </c>
      <c r="T430" s="243">
        <f>S430*H430</f>
        <v>0</v>
      </c>
      <c r="AR430" s="24" t="s">
        <v>255</v>
      </c>
      <c r="AT430" s="24" t="s">
        <v>164</v>
      </c>
      <c r="AU430" s="24" t="s">
        <v>82</v>
      </c>
      <c r="AY430" s="24" t="s">
        <v>161</v>
      </c>
      <c r="BE430" s="244">
        <f>IF(N430="základní",J430,0)</f>
        <v>0</v>
      </c>
      <c r="BF430" s="244">
        <f>IF(N430="snížená",J430,0)</f>
        <v>0</v>
      </c>
      <c r="BG430" s="244">
        <f>IF(N430="zákl. přenesená",J430,0)</f>
        <v>0</v>
      </c>
      <c r="BH430" s="244">
        <f>IF(N430="sníž. přenesená",J430,0)</f>
        <v>0</v>
      </c>
      <c r="BI430" s="244">
        <f>IF(N430="nulová",J430,0)</f>
        <v>0</v>
      </c>
      <c r="BJ430" s="24" t="s">
        <v>80</v>
      </c>
      <c r="BK430" s="244">
        <f>ROUND(I430*H430,2)</f>
        <v>0</v>
      </c>
      <c r="BL430" s="24" t="s">
        <v>255</v>
      </c>
      <c r="BM430" s="24" t="s">
        <v>820</v>
      </c>
    </row>
    <row r="431" s="1" customFormat="1" ht="16.5" customHeight="1">
      <c r="B431" s="46"/>
      <c r="C431" s="233" t="s">
        <v>821</v>
      </c>
      <c r="D431" s="233" t="s">
        <v>164</v>
      </c>
      <c r="E431" s="234" t="s">
        <v>822</v>
      </c>
      <c r="F431" s="235" t="s">
        <v>823</v>
      </c>
      <c r="G431" s="236" t="s">
        <v>321</v>
      </c>
      <c r="H431" s="237">
        <v>4</v>
      </c>
      <c r="I431" s="238"/>
      <c r="J431" s="239">
        <f>ROUND(I431*H431,2)</f>
        <v>0</v>
      </c>
      <c r="K431" s="235" t="s">
        <v>199</v>
      </c>
      <c r="L431" s="72"/>
      <c r="M431" s="240" t="s">
        <v>21</v>
      </c>
      <c r="N431" s="241" t="s">
        <v>43</v>
      </c>
      <c r="O431" s="47"/>
      <c r="P431" s="242">
        <f>O431*H431</f>
        <v>0</v>
      </c>
      <c r="Q431" s="242">
        <v>0</v>
      </c>
      <c r="R431" s="242">
        <f>Q431*H431</f>
        <v>0</v>
      </c>
      <c r="S431" s="242">
        <v>0</v>
      </c>
      <c r="T431" s="243">
        <f>S431*H431</f>
        <v>0</v>
      </c>
      <c r="AR431" s="24" t="s">
        <v>255</v>
      </c>
      <c r="AT431" s="24" t="s">
        <v>164</v>
      </c>
      <c r="AU431" s="24" t="s">
        <v>82</v>
      </c>
      <c r="AY431" s="24" t="s">
        <v>161</v>
      </c>
      <c r="BE431" s="244">
        <f>IF(N431="základní",J431,0)</f>
        <v>0</v>
      </c>
      <c r="BF431" s="244">
        <f>IF(N431="snížená",J431,0)</f>
        <v>0</v>
      </c>
      <c r="BG431" s="244">
        <f>IF(N431="zákl. přenesená",J431,0)</f>
        <v>0</v>
      </c>
      <c r="BH431" s="244">
        <f>IF(N431="sníž. přenesená",J431,0)</f>
        <v>0</v>
      </c>
      <c r="BI431" s="244">
        <f>IF(N431="nulová",J431,0)</f>
        <v>0</v>
      </c>
      <c r="BJ431" s="24" t="s">
        <v>80</v>
      </c>
      <c r="BK431" s="244">
        <f>ROUND(I431*H431,2)</f>
        <v>0</v>
      </c>
      <c r="BL431" s="24" t="s">
        <v>255</v>
      </c>
      <c r="BM431" s="24" t="s">
        <v>824</v>
      </c>
    </row>
    <row r="432" s="1" customFormat="1" ht="16.5" customHeight="1">
      <c r="B432" s="46"/>
      <c r="C432" s="233" t="s">
        <v>825</v>
      </c>
      <c r="D432" s="233" t="s">
        <v>164</v>
      </c>
      <c r="E432" s="234" t="s">
        <v>826</v>
      </c>
      <c r="F432" s="235" t="s">
        <v>827</v>
      </c>
      <c r="G432" s="236" t="s">
        <v>321</v>
      </c>
      <c r="H432" s="237">
        <v>4</v>
      </c>
      <c r="I432" s="238"/>
      <c r="J432" s="239">
        <f>ROUND(I432*H432,2)</f>
        <v>0</v>
      </c>
      <c r="K432" s="235" t="s">
        <v>199</v>
      </c>
      <c r="L432" s="72"/>
      <c r="M432" s="240" t="s">
        <v>21</v>
      </c>
      <c r="N432" s="241" t="s">
        <v>43</v>
      </c>
      <c r="O432" s="47"/>
      <c r="P432" s="242">
        <f>O432*H432</f>
        <v>0</v>
      </c>
      <c r="Q432" s="242">
        <v>0</v>
      </c>
      <c r="R432" s="242">
        <f>Q432*H432</f>
        <v>0</v>
      </c>
      <c r="S432" s="242">
        <v>0</v>
      </c>
      <c r="T432" s="243">
        <f>S432*H432</f>
        <v>0</v>
      </c>
      <c r="AR432" s="24" t="s">
        <v>255</v>
      </c>
      <c r="AT432" s="24" t="s">
        <v>164</v>
      </c>
      <c r="AU432" s="24" t="s">
        <v>82</v>
      </c>
      <c r="AY432" s="24" t="s">
        <v>161</v>
      </c>
      <c r="BE432" s="244">
        <f>IF(N432="základní",J432,0)</f>
        <v>0</v>
      </c>
      <c r="BF432" s="244">
        <f>IF(N432="snížená",J432,0)</f>
        <v>0</v>
      </c>
      <c r="BG432" s="244">
        <f>IF(N432="zákl. přenesená",J432,0)</f>
        <v>0</v>
      </c>
      <c r="BH432" s="244">
        <f>IF(N432="sníž. přenesená",J432,0)</f>
        <v>0</v>
      </c>
      <c r="BI432" s="244">
        <f>IF(N432="nulová",J432,0)</f>
        <v>0</v>
      </c>
      <c r="BJ432" s="24" t="s">
        <v>80</v>
      </c>
      <c r="BK432" s="244">
        <f>ROUND(I432*H432,2)</f>
        <v>0</v>
      </c>
      <c r="BL432" s="24" t="s">
        <v>255</v>
      </c>
      <c r="BM432" s="24" t="s">
        <v>828</v>
      </c>
    </row>
    <row r="433" s="1" customFormat="1" ht="16.5" customHeight="1">
      <c r="B433" s="46"/>
      <c r="C433" s="233" t="s">
        <v>829</v>
      </c>
      <c r="D433" s="233" t="s">
        <v>164</v>
      </c>
      <c r="E433" s="234" t="s">
        <v>830</v>
      </c>
      <c r="F433" s="235" t="s">
        <v>831</v>
      </c>
      <c r="G433" s="236" t="s">
        <v>321</v>
      </c>
      <c r="H433" s="237">
        <v>2</v>
      </c>
      <c r="I433" s="238"/>
      <c r="J433" s="239">
        <f>ROUND(I433*H433,2)</f>
        <v>0</v>
      </c>
      <c r="K433" s="235" t="s">
        <v>199</v>
      </c>
      <c r="L433" s="72"/>
      <c r="M433" s="240" t="s">
        <v>21</v>
      </c>
      <c r="N433" s="241" t="s">
        <v>43</v>
      </c>
      <c r="O433" s="47"/>
      <c r="P433" s="242">
        <f>O433*H433</f>
        <v>0</v>
      </c>
      <c r="Q433" s="242">
        <v>0</v>
      </c>
      <c r="R433" s="242">
        <f>Q433*H433</f>
        <v>0</v>
      </c>
      <c r="S433" s="242">
        <v>0</v>
      </c>
      <c r="T433" s="243">
        <f>S433*H433</f>
        <v>0</v>
      </c>
      <c r="AR433" s="24" t="s">
        <v>255</v>
      </c>
      <c r="AT433" s="24" t="s">
        <v>164</v>
      </c>
      <c r="AU433" s="24" t="s">
        <v>82</v>
      </c>
      <c r="AY433" s="24" t="s">
        <v>161</v>
      </c>
      <c r="BE433" s="244">
        <f>IF(N433="základní",J433,0)</f>
        <v>0</v>
      </c>
      <c r="BF433" s="244">
        <f>IF(N433="snížená",J433,0)</f>
        <v>0</v>
      </c>
      <c r="BG433" s="244">
        <f>IF(N433="zákl. přenesená",J433,0)</f>
        <v>0</v>
      </c>
      <c r="BH433" s="244">
        <f>IF(N433="sníž. přenesená",J433,0)</f>
        <v>0</v>
      </c>
      <c r="BI433" s="244">
        <f>IF(N433="nulová",J433,0)</f>
        <v>0</v>
      </c>
      <c r="BJ433" s="24" t="s">
        <v>80</v>
      </c>
      <c r="BK433" s="244">
        <f>ROUND(I433*H433,2)</f>
        <v>0</v>
      </c>
      <c r="BL433" s="24" t="s">
        <v>255</v>
      </c>
      <c r="BM433" s="24" t="s">
        <v>832</v>
      </c>
    </row>
    <row r="434" s="1" customFormat="1" ht="16.5" customHeight="1">
      <c r="B434" s="46"/>
      <c r="C434" s="233" t="s">
        <v>833</v>
      </c>
      <c r="D434" s="233" t="s">
        <v>164</v>
      </c>
      <c r="E434" s="234" t="s">
        <v>834</v>
      </c>
      <c r="F434" s="235" t="s">
        <v>835</v>
      </c>
      <c r="G434" s="236" t="s">
        <v>321</v>
      </c>
      <c r="H434" s="237">
        <v>2</v>
      </c>
      <c r="I434" s="238"/>
      <c r="J434" s="239">
        <f>ROUND(I434*H434,2)</f>
        <v>0</v>
      </c>
      <c r="K434" s="235" t="s">
        <v>199</v>
      </c>
      <c r="L434" s="72"/>
      <c r="M434" s="240" t="s">
        <v>21</v>
      </c>
      <c r="N434" s="241" t="s">
        <v>43</v>
      </c>
      <c r="O434" s="47"/>
      <c r="P434" s="242">
        <f>O434*H434</f>
        <v>0</v>
      </c>
      <c r="Q434" s="242">
        <v>0</v>
      </c>
      <c r="R434" s="242">
        <f>Q434*H434</f>
        <v>0</v>
      </c>
      <c r="S434" s="242">
        <v>0</v>
      </c>
      <c r="T434" s="243">
        <f>S434*H434</f>
        <v>0</v>
      </c>
      <c r="AR434" s="24" t="s">
        <v>255</v>
      </c>
      <c r="AT434" s="24" t="s">
        <v>164</v>
      </c>
      <c r="AU434" s="24" t="s">
        <v>82</v>
      </c>
      <c r="AY434" s="24" t="s">
        <v>161</v>
      </c>
      <c r="BE434" s="244">
        <f>IF(N434="základní",J434,0)</f>
        <v>0</v>
      </c>
      <c r="BF434" s="244">
        <f>IF(N434="snížená",J434,0)</f>
        <v>0</v>
      </c>
      <c r="BG434" s="244">
        <f>IF(N434="zákl. přenesená",J434,0)</f>
        <v>0</v>
      </c>
      <c r="BH434" s="244">
        <f>IF(N434="sníž. přenesená",J434,0)</f>
        <v>0</v>
      </c>
      <c r="BI434" s="244">
        <f>IF(N434="nulová",J434,0)</f>
        <v>0</v>
      </c>
      <c r="BJ434" s="24" t="s">
        <v>80</v>
      </c>
      <c r="BK434" s="244">
        <f>ROUND(I434*H434,2)</f>
        <v>0</v>
      </c>
      <c r="BL434" s="24" t="s">
        <v>255</v>
      </c>
      <c r="BM434" s="24" t="s">
        <v>836</v>
      </c>
    </row>
    <row r="435" s="11" customFormat="1" ht="29.88" customHeight="1">
      <c r="B435" s="217"/>
      <c r="C435" s="218"/>
      <c r="D435" s="219" t="s">
        <v>71</v>
      </c>
      <c r="E435" s="231" t="s">
        <v>837</v>
      </c>
      <c r="F435" s="231" t="s">
        <v>838</v>
      </c>
      <c r="G435" s="218"/>
      <c r="H435" s="218"/>
      <c r="I435" s="221"/>
      <c r="J435" s="232">
        <f>BK435</f>
        <v>0</v>
      </c>
      <c r="K435" s="218"/>
      <c r="L435" s="223"/>
      <c r="M435" s="224"/>
      <c r="N435" s="225"/>
      <c r="O435" s="225"/>
      <c r="P435" s="226">
        <f>SUM(P436:P465)</f>
        <v>0</v>
      </c>
      <c r="Q435" s="225"/>
      <c r="R435" s="226">
        <f>SUM(R436:R465)</f>
        <v>1.6483871999999999</v>
      </c>
      <c r="S435" s="225"/>
      <c r="T435" s="227">
        <f>SUM(T436:T465)</f>
        <v>0</v>
      </c>
      <c r="AR435" s="228" t="s">
        <v>80</v>
      </c>
      <c r="AT435" s="229" t="s">
        <v>71</v>
      </c>
      <c r="AU435" s="229" t="s">
        <v>80</v>
      </c>
      <c r="AY435" s="228" t="s">
        <v>161</v>
      </c>
      <c r="BK435" s="230">
        <f>SUM(BK436:BK465)</f>
        <v>0</v>
      </c>
    </row>
    <row r="436" s="1" customFormat="1" ht="25.5" customHeight="1">
      <c r="B436" s="46"/>
      <c r="C436" s="233" t="s">
        <v>839</v>
      </c>
      <c r="D436" s="233" t="s">
        <v>164</v>
      </c>
      <c r="E436" s="234" t="s">
        <v>840</v>
      </c>
      <c r="F436" s="235" t="s">
        <v>841</v>
      </c>
      <c r="G436" s="236" t="s">
        <v>175</v>
      </c>
      <c r="H436" s="237">
        <v>95.156000000000006</v>
      </c>
      <c r="I436" s="238"/>
      <c r="J436" s="239">
        <f>ROUND(I436*H436,2)</f>
        <v>0</v>
      </c>
      <c r="K436" s="235" t="s">
        <v>168</v>
      </c>
      <c r="L436" s="72"/>
      <c r="M436" s="240" t="s">
        <v>21</v>
      </c>
      <c r="N436" s="241" t="s">
        <v>43</v>
      </c>
      <c r="O436" s="47"/>
      <c r="P436" s="242">
        <f>O436*H436</f>
        <v>0</v>
      </c>
      <c r="Q436" s="242">
        <v>0.0030000000000000001</v>
      </c>
      <c r="R436" s="242">
        <f>Q436*H436</f>
        <v>0.285468</v>
      </c>
      <c r="S436" s="242">
        <v>0</v>
      </c>
      <c r="T436" s="243">
        <f>S436*H436</f>
        <v>0</v>
      </c>
      <c r="AR436" s="24" t="s">
        <v>169</v>
      </c>
      <c r="AT436" s="24" t="s">
        <v>164</v>
      </c>
      <c r="AU436" s="24" t="s">
        <v>82</v>
      </c>
      <c r="AY436" s="24" t="s">
        <v>161</v>
      </c>
      <c r="BE436" s="244">
        <f>IF(N436="základní",J436,0)</f>
        <v>0</v>
      </c>
      <c r="BF436" s="244">
        <f>IF(N436="snížená",J436,0)</f>
        <v>0</v>
      </c>
      <c r="BG436" s="244">
        <f>IF(N436="zákl. přenesená",J436,0)</f>
        <v>0</v>
      </c>
      <c r="BH436" s="244">
        <f>IF(N436="sníž. přenesená",J436,0)</f>
        <v>0</v>
      </c>
      <c r="BI436" s="244">
        <f>IF(N436="nulová",J436,0)</f>
        <v>0</v>
      </c>
      <c r="BJ436" s="24" t="s">
        <v>80</v>
      </c>
      <c r="BK436" s="244">
        <f>ROUND(I436*H436,2)</f>
        <v>0</v>
      </c>
      <c r="BL436" s="24" t="s">
        <v>169</v>
      </c>
      <c r="BM436" s="24" t="s">
        <v>842</v>
      </c>
    </row>
    <row r="437" s="14" customFormat="1">
      <c r="B437" s="268"/>
      <c r="C437" s="269"/>
      <c r="D437" s="247" t="s">
        <v>171</v>
      </c>
      <c r="E437" s="270" t="s">
        <v>21</v>
      </c>
      <c r="F437" s="271" t="s">
        <v>259</v>
      </c>
      <c r="G437" s="269"/>
      <c r="H437" s="270" t="s">
        <v>21</v>
      </c>
      <c r="I437" s="272"/>
      <c r="J437" s="269"/>
      <c r="K437" s="269"/>
      <c r="L437" s="273"/>
      <c r="M437" s="274"/>
      <c r="N437" s="275"/>
      <c r="O437" s="275"/>
      <c r="P437" s="275"/>
      <c r="Q437" s="275"/>
      <c r="R437" s="275"/>
      <c r="S437" s="275"/>
      <c r="T437" s="276"/>
      <c r="AT437" s="277" t="s">
        <v>171</v>
      </c>
      <c r="AU437" s="277" t="s">
        <v>82</v>
      </c>
      <c r="AV437" s="14" t="s">
        <v>80</v>
      </c>
      <c r="AW437" s="14" t="s">
        <v>35</v>
      </c>
      <c r="AX437" s="14" t="s">
        <v>72</v>
      </c>
      <c r="AY437" s="277" t="s">
        <v>161</v>
      </c>
    </row>
    <row r="438" s="14" customFormat="1">
      <c r="B438" s="268"/>
      <c r="C438" s="269"/>
      <c r="D438" s="247" t="s">
        <v>171</v>
      </c>
      <c r="E438" s="270" t="s">
        <v>21</v>
      </c>
      <c r="F438" s="271" t="s">
        <v>260</v>
      </c>
      <c r="G438" s="269"/>
      <c r="H438" s="270" t="s">
        <v>21</v>
      </c>
      <c r="I438" s="272"/>
      <c r="J438" s="269"/>
      <c r="K438" s="269"/>
      <c r="L438" s="273"/>
      <c r="M438" s="274"/>
      <c r="N438" s="275"/>
      <c r="O438" s="275"/>
      <c r="P438" s="275"/>
      <c r="Q438" s="275"/>
      <c r="R438" s="275"/>
      <c r="S438" s="275"/>
      <c r="T438" s="276"/>
      <c r="AT438" s="277" t="s">
        <v>171</v>
      </c>
      <c r="AU438" s="277" t="s">
        <v>82</v>
      </c>
      <c r="AV438" s="14" t="s">
        <v>80</v>
      </c>
      <c r="AW438" s="14" t="s">
        <v>35</v>
      </c>
      <c r="AX438" s="14" t="s">
        <v>72</v>
      </c>
      <c r="AY438" s="277" t="s">
        <v>161</v>
      </c>
    </row>
    <row r="439" s="12" customFormat="1">
      <c r="B439" s="245"/>
      <c r="C439" s="246"/>
      <c r="D439" s="247" t="s">
        <v>171</v>
      </c>
      <c r="E439" s="248" t="s">
        <v>21</v>
      </c>
      <c r="F439" s="249" t="s">
        <v>261</v>
      </c>
      <c r="G439" s="246"/>
      <c r="H439" s="250">
        <v>52.439999999999998</v>
      </c>
      <c r="I439" s="251"/>
      <c r="J439" s="246"/>
      <c r="K439" s="246"/>
      <c r="L439" s="252"/>
      <c r="M439" s="253"/>
      <c r="N439" s="254"/>
      <c r="O439" s="254"/>
      <c r="P439" s="254"/>
      <c r="Q439" s="254"/>
      <c r="R439" s="254"/>
      <c r="S439" s="254"/>
      <c r="T439" s="255"/>
      <c r="AT439" s="256" t="s">
        <v>171</v>
      </c>
      <c r="AU439" s="256" t="s">
        <v>82</v>
      </c>
      <c r="AV439" s="12" t="s">
        <v>82</v>
      </c>
      <c r="AW439" s="12" t="s">
        <v>35</v>
      </c>
      <c r="AX439" s="12" t="s">
        <v>72</v>
      </c>
      <c r="AY439" s="256" t="s">
        <v>161</v>
      </c>
    </row>
    <row r="440" s="12" customFormat="1">
      <c r="B440" s="245"/>
      <c r="C440" s="246"/>
      <c r="D440" s="247" t="s">
        <v>171</v>
      </c>
      <c r="E440" s="248" t="s">
        <v>21</v>
      </c>
      <c r="F440" s="249" t="s">
        <v>262</v>
      </c>
      <c r="G440" s="246"/>
      <c r="H440" s="250">
        <v>42.290999999999997</v>
      </c>
      <c r="I440" s="251"/>
      <c r="J440" s="246"/>
      <c r="K440" s="246"/>
      <c r="L440" s="252"/>
      <c r="M440" s="253"/>
      <c r="N440" s="254"/>
      <c r="O440" s="254"/>
      <c r="P440" s="254"/>
      <c r="Q440" s="254"/>
      <c r="R440" s="254"/>
      <c r="S440" s="254"/>
      <c r="T440" s="255"/>
      <c r="AT440" s="256" t="s">
        <v>171</v>
      </c>
      <c r="AU440" s="256" t="s">
        <v>82</v>
      </c>
      <c r="AV440" s="12" t="s">
        <v>82</v>
      </c>
      <c r="AW440" s="12" t="s">
        <v>35</v>
      </c>
      <c r="AX440" s="12" t="s">
        <v>72</v>
      </c>
      <c r="AY440" s="256" t="s">
        <v>161</v>
      </c>
    </row>
    <row r="441" s="12" customFormat="1">
      <c r="B441" s="245"/>
      <c r="C441" s="246"/>
      <c r="D441" s="247" t="s">
        <v>171</v>
      </c>
      <c r="E441" s="248" t="s">
        <v>21</v>
      </c>
      <c r="F441" s="249" t="s">
        <v>843</v>
      </c>
      <c r="G441" s="246"/>
      <c r="H441" s="250">
        <v>0.42499999999999999</v>
      </c>
      <c r="I441" s="251"/>
      <c r="J441" s="246"/>
      <c r="K441" s="246"/>
      <c r="L441" s="252"/>
      <c r="M441" s="253"/>
      <c r="N441" s="254"/>
      <c r="O441" s="254"/>
      <c r="P441" s="254"/>
      <c r="Q441" s="254"/>
      <c r="R441" s="254"/>
      <c r="S441" s="254"/>
      <c r="T441" s="255"/>
      <c r="AT441" s="256" t="s">
        <v>171</v>
      </c>
      <c r="AU441" s="256" t="s">
        <v>82</v>
      </c>
      <c r="AV441" s="12" t="s">
        <v>82</v>
      </c>
      <c r="AW441" s="12" t="s">
        <v>35</v>
      </c>
      <c r="AX441" s="12" t="s">
        <v>72</v>
      </c>
      <c r="AY441" s="256" t="s">
        <v>161</v>
      </c>
    </row>
    <row r="442" s="13" customFormat="1">
      <c r="B442" s="257"/>
      <c r="C442" s="258"/>
      <c r="D442" s="247" t="s">
        <v>171</v>
      </c>
      <c r="E442" s="259" t="s">
        <v>21</v>
      </c>
      <c r="F442" s="260" t="s">
        <v>183</v>
      </c>
      <c r="G442" s="258"/>
      <c r="H442" s="261">
        <v>95.156000000000006</v>
      </c>
      <c r="I442" s="262"/>
      <c r="J442" s="258"/>
      <c r="K442" s="258"/>
      <c r="L442" s="263"/>
      <c r="M442" s="264"/>
      <c r="N442" s="265"/>
      <c r="O442" s="265"/>
      <c r="P442" s="265"/>
      <c r="Q442" s="265"/>
      <c r="R442" s="265"/>
      <c r="S442" s="265"/>
      <c r="T442" s="266"/>
      <c r="AT442" s="267" t="s">
        <v>171</v>
      </c>
      <c r="AU442" s="267" t="s">
        <v>82</v>
      </c>
      <c r="AV442" s="13" t="s">
        <v>162</v>
      </c>
      <c r="AW442" s="13" t="s">
        <v>35</v>
      </c>
      <c r="AX442" s="13" t="s">
        <v>80</v>
      </c>
      <c r="AY442" s="267" t="s">
        <v>161</v>
      </c>
    </row>
    <row r="443" s="1" customFormat="1" ht="16.5" customHeight="1">
      <c r="B443" s="46"/>
      <c r="C443" s="278" t="s">
        <v>844</v>
      </c>
      <c r="D443" s="278" t="s">
        <v>286</v>
      </c>
      <c r="E443" s="279" t="s">
        <v>845</v>
      </c>
      <c r="F443" s="280" t="s">
        <v>846</v>
      </c>
      <c r="G443" s="281" t="s">
        <v>175</v>
      </c>
      <c r="H443" s="282">
        <v>101.81699999999999</v>
      </c>
      <c r="I443" s="283"/>
      <c r="J443" s="284">
        <f>ROUND(I443*H443,2)</f>
        <v>0</v>
      </c>
      <c r="K443" s="280" t="s">
        <v>168</v>
      </c>
      <c r="L443" s="285"/>
      <c r="M443" s="286" t="s">
        <v>21</v>
      </c>
      <c r="N443" s="287" t="s">
        <v>43</v>
      </c>
      <c r="O443" s="47"/>
      <c r="P443" s="242">
        <f>O443*H443</f>
        <v>0</v>
      </c>
      <c r="Q443" s="242">
        <v>0.0129</v>
      </c>
      <c r="R443" s="242">
        <f>Q443*H443</f>
        <v>1.3134393</v>
      </c>
      <c r="S443" s="242">
        <v>0</v>
      </c>
      <c r="T443" s="243">
        <f>S443*H443</f>
        <v>0</v>
      </c>
      <c r="AR443" s="24" t="s">
        <v>207</v>
      </c>
      <c r="AT443" s="24" t="s">
        <v>286</v>
      </c>
      <c r="AU443" s="24" t="s">
        <v>82</v>
      </c>
      <c r="AY443" s="24" t="s">
        <v>161</v>
      </c>
      <c r="BE443" s="244">
        <f>IF(N443="základní",J443,0)</f>
        <v>0</v>
      </c>
      <c r="BF443" s="244">
        <f>IF(N443="snížená",J443,0)</f>
        <v>0</v>
      </c>
      <c r="BG443" s="244">
        <f>IF(N443="zákl. přenesená",J443,0)</f>
        <v>0</v>
      </c>
      <c r="BH443" s="244">
        <f>IF(N443="sníž. přenesená",J443,0)</f>
        <v>0</v>
      </c>
      <c r="BI443" s="244">
        <f>IF(N443="nulová",J443,0)</f>
        <v>0</v>
      </c>
      <c r="BJ443" s="24" t="s">
        <v>80</v>
      </c>
      <c r="BK443" s="244">
        <f>ROUND(I443*H443,2)</f>
        <v>0</v>
      </c>
      <c r="BL443" s="24" t="s">
        <v>169</v>
      </c>
      <c r="BM443" s="24" t="s">
        <v>847</v>
      </c>
    </row>
    <row r="444" s="12" customFormat="1">
      <c r="B444" s="245"/>
      <c r="C444" s="246"/>
      <c r="D444" s="247" t="s">
        <v>171</v>
      </c>
      <c r="E444" s="248" t="s">
        <v>21</v>
      </c>
      <c r="F444" s="249" t="s">
        <v>848</v>
      </c>
      <c r="G444" s="246"/>
      <c r="H444" s="250">
        <v>101.81699999999999</v>
      </c>
      <c r="I444" s="251"/>
      <c r="J444" s="246"/>
      <c r="K444" s="246"/>
      <c r="L444" s="252"/>
      <c r="M444" s="253"/>
      <c r="N444" s="254"/>
      <c r="O444" s="254"/>
      <c r="P444" s="254"/>
      <c r="Q444" s="254"/>
      <c r="R444" s="254"/>
      <c r="S444" s="254"/>
      <c r="T444" s="255"/>
      <c r="AT444" s="256" t="s">
        <v>171</v>
      </c>
      <c r="AU444" s="256" t="s">
        <v>82</v>
      </c>
      <c r="AV444" s="12" t="s">
        <v>82</v>
      </c>
      <c r="AW444" s="12" t="s">
        <v>35</v>
      </c>
      <c r="AX444" s="12" t="s">
        <v>80</v>
      </c>
      <c r="AY444" s="256" t="s">
        <v>161</v>
      </c>
    </row>
    <row r="445" s="1" customFormat="1" ht="25.5" customHeight="1">
      <c r="B445" s="46"/>
      <c r="C445" s="233" t="s">
        <v>849</v>
      </c>
      <c r="D445" s="233" t="s">
        <v>164</v>
      </c>
      <c r="E445" s="234" t="s">
        <v>850</v>
      </c>
      <c r="F445" s="235" t="s">
        <v>851</v>
      </c>
      <c r="G445" s="236" t="s">
        <v>282</v>
      </c>
      <c r="H445" s="237">
        <v>15.25</v>
      </c>
      <c r="I445" s="238"/>
      <c r="J445" s="239">
        <f>ROUND(I445*H445,2)</f>
        <v>0</v>
      </c>
      <c r="K445" s="235" t="s">
        <v>168</v>
      </c>
      <c r="L445" s="72"/>
      <c r="M445" s="240" t="s">
        <v>21</v>
      </c>
      <c r="N445" s="241" t="s">
        <v>43</v>
      </c>
      <c r="O445" s="47"/>
      <c r="P445" s="242">
        <f>O445*H445</f>
        <v>0</v>
      </c>
      <c r="Q445" s="242">
        <v>0.00031</v>
      </c>
      <c r="R445" s="242">
        <f>Q445*H445</f>
        <v>0.0047274999999999999</v>
      </c>
      <c r="S445" s="242">
        <v>0</v>
      </c>
      <c r="T445" s="243">
        <f>S445*H445</f>
        <v>0</v>
      </c>
      <c r="AR445" s="24" t="s">
        <v>169</v>
      </c>
      <c r="AT445" s="24" t="s">
        <v>164</v>
      </c>
      <c r="AU445" s="24" t="s">
        <v>82</v>
      </c>
      <c r="AY445" s="24" t="s">
        <v>161</v>
      </c>
      <c r="BE445" s="244">
        <f>IF(N445="základní",J445,0)</f>
        <v>0</v>
      </c>
      <c r="BF445" s="244">
        <f>IF(N445="snížená",J445,0)</f>
        <v>0</v>
      </c>
      <c r="BG445" s="244">
        <f>IF(N445="zákl. přenesená",J445,0)</f>
        <v>0</v>
      </c>
      <c r="BH445" s="244">
        <f>IF(N445="sníž. přenesená",J445,0)</f>
        <v>0</v>
      </c>
      <c r="BI445" s="244">
        <f>IF(N445="nulová",J445,0)</f>
        <v>0</v>
      </c>
      <c r="BJ445" s="24" t="s">
        <v>80</v>
      </c>
      <c r="BK445" s="244">
        <f>ROUND(I445*H445,2)</f>
        <v>0</v>
      </c>
      <c r="BL445" s="24" t="s">
        <v>169</v>
      </c>
      <c r="BM445" s="24" t="s">
        <v>852</v>
      </c>
    </row>
    <row r="446" s="14" customFormat="1">
      <c r="B446" s="268"/>
      <c r="C446" s="269"/>
      <c r="D446" s="247" t="s">
        <v>171</v>
      </c>
      <c r="E446" s="270" t="s">
        <v>21</v>
      </c>
      <c r="F446" s="271" t="s">
        <v>259</v>
      </c>
      <c r="G446" s="269"/>
      <c r="H446" s="270" t="s">
        <v>21</v>
      </c>
      <c r="I446" s="272"/>
      <c r="J446" s="269"/>
      <c r="K446" s="269"/>
      <c r="L446" s="273"/>
      <c r="M446" s="274"/>
      <c r="N446" s="275"/>
      <c r="O446" s="275"/>
      <c r="P446" s="275"/>
      <c r="Q446" s="275"/>
      <c r="R446" s="275"/>
      <c r="S446" s="275"/>
      <c r="T446" s="276"/>
      <c r="AT446" s="277" t="s">
        <v>171</v>
      </c>
      <c r="AU446" s="277" t="s">
        <v>82</v>
      </c>
      <c r="AV446" s="14" t="s">
        <v>80</v>
      </c>
      <c r="AW446" s="14" t="s">
        <v>35</v>
      </c>
      <c r="AX446" s="14" t="s">
        <v>72</v>
      </c>
      <c r="AY446" s="277" t="s">
        <v>161</v>
      </c>
    </row>
    <row r="447" s="12" customFormat="1">
      <c r="B447" s="245"/>
      <c r="C447" s="246"/>
      <c r="D447" s="247" t="s">
        <v>171</v>
      </c>
      <c r="E447" s="248" t="s">
        <v>21</v>
      </c>
      <c r="F447" s="249" t="s">
        <v>853</v>
      </c>
      <c r="G447" s="246"/>
      <c r="H447" s="250">
        <v>15.25</v>
      </c>
      <c r="I447" s="251"/>
      <c r="J447" s="246"/>
      <c r="K447" s="246"/>
      <c r="L447" s="252"/>
      <c r="M447" s="253"/>
      <c r="N447" s="254"/>
      <c r="O447" s="254"/>
      <c r="P447" s="254"/>
      <c r="Q447" s="254"/>
      <c r="R447" s="254"/>
      <c r="S447" s="254"/>
      <c r="T447" s="255"/>
      <c r="AT447" s="256" t="s">
        <v>171</v>
      </c>
      <c r="AU447" s="256" t="s">
        <v>82</v>
      </c>
      <c r="AV447" s="12" t="s">
        <v>82</v>
      </c>
      <c r="AW447" s="12" t="s">
        <v>35</v>
      </c>
      <c r="AX447" s="12" t="s">
        <v>72</v>
      </c>
      <c r="AY447" s="256" t="s">
        <v>161</v>
      </c>
    </row>
    <row r="448" s="13" customFormat="1">
      <c r="B448" s="257"/>
      <c r="C448" s="258"/>
      <c r="D448" s="247" t="s">
        <v>171</v>
      </c>
      <c r="E448" s="259" t="s">
        <v>21</v>
      </c>
      <c r="F448" s="260" t="s">
        <v>183</v>
      </c>
      <c r="G448" s="258"/>
      <c r="H448" s="261">
        <v>15.25</v>
      </c>
      <c r="I448" s="262"/>
      <c r="J448" s="258"/>
      <c r="K448" s="258"/>
      <c r="L448" s="263"/>
      <c r="M448" s="264"/>
      <c r="N448" s="265"/>
      <c r="O448" s="265"/>
      <c r="P448" s="265"/>
      <c r="Q448" s="265"/>
      <c r="R448" s="265"/>
      <c r="S448" s="265"/>
      <c r="T448" s="266"/>
      <c r="AT448" s="267" t="s">
        <v>171</v>
      </c>
      <c r="AU448" s="267" t="s">
        <v>82</v>
      </c>
      <c r="AV448" s="13" t="s">
        <v>162</v>
      </c>
      <c r="AW448" s="13" t="s">
        <v>35</v>
      </c>
      <c r="AX448" s="13" t="s">
        <v>80</v>
      </c>
      <c r="AY448" s="267" t="s">
        <v>161</v>
      </c>
    </row>
    <row r="449" s="1" customFormat="1" ht="25.5" customHeight="1">
      <c r="B449" s="46"/>
      <c r="C449" s="233" t="s">
        <v>854</v>
      </c>
      <c r="D449" s="233" t="s">
        <v>164</v>
      </c>
      <c r="E449" s="234" t="s">
        <v>855</v>
      </c>
      <c r="F449" s="235" t="s">
        <v>856</v>
      </c>
      <c r="G449" s="236" t="s">
        <v>631</v>
      </c>
      <c r="H449" s="237">
        <v>66.560000000000002</v>
      </c>
      <c r="I449" s="238"/>
      <c r="J449" s="239">
        <f>ROUND(I449*H449,2)</f>
        <v>0</v>
      </c>
      <c r="K449" s="235" t="s">
        <v>199</v>
      </c>
      <c r="L449" s="72"/>
      <c r="M449" s="240" t="s">
        <v>21</v>
      </c>
      <c r="N449" s="241" t="s">
        <v>43</v>
      </c>
      <c r="O449" s="47"/>
      <c r="P449" s="242">
        <f>O449*H449</f>
        <v>0</v>
      </c>
      <c r="Q449" s="242">
        <v>0</v>
      </c>
      <c r="R449" s="242">
        <f>Q449*H449</f>
        <v>0</v>
      </c>
      <c r="S449" s="242">
        <v>0</v>
      </c>
      <c r="T449" s="243">
        <f>S449*H449</f>
        <v>0</v>
      </c>
      <c r="AR449" s="24" t="s">
        <v>169</v>
      </c>
      <c r="AT449" s="24" t="s">
        <v>164</v>
      </c>
      <c r="AU449" s="24" t="s">
        <v>82</v>
      </c>
      <c r="AY449" s="24" t="s">
        <v>161</v>
      </c>
      <c r="BE449" s="244">
        <f>IF(N449="základní",J449,0)</f>
        <v>0</v>
      </c>
      <c r="BF449" s="244">
        <f>IF(N449="snížená",J449,0)</f>
        <v>0</v>
      </c>
      <c r="BG449" s="244">
        <f>IF(N449="zákl. přenesená",J449,0)</f>
        <v>0</v>
      </c>
      <c r="BH449" s="244">
        <f>IF(N449="sníž. přenesená",J449,0)</f>
        <v>0</v>
      </c>
      <c r="BI449" s="244">
        <f>IF(N449="nulová",J449,0)</f>
        <v>0</v>
      </c>
      <c r="BJ449" s="24" t="s">
        <v>80</v>
      </c>
      <c r="BK449" s="244">
        <f>ROUND(I449*H449,2)</f>
        <v>0</v>
      </c>
      <c r="BL449" s="24" t="s">
        <v>169</v>
      </c>
      <c r="BM449" s="24" t="s">
        <v>857</v>
      </c>
    </row>
    <row r="450" s="12" customFormat="1">
      <c r="B450" s="245"/>
      <c r="C450" s="246"/>
      <c r="D450" s="247" t="s">
        <v>171</v>
      </c>
      <c r="E450" s="248" t="s">
        <v>21</v>
      </c>
      <c r="F450" s="249" t="s">
        <v>858</v>
      </c>
      <c r="G450" s="246"/>
      <c r="H450" s="250">
        <v>66.560000000000002</v>
      </c>
      <c r="I450" s="251"/>
      <c r="J450" s="246"/>
      <c r="K450" s="246"/>
      <c r="L450" s="252"/>
      <c r="M450" s="253"/>
      <c r="N450" s="254"/>
      <c r="O450" s="254"/>
      <c r="P450" s="254"/>
      <c r="Q450" s="254"/>
      <c r="R450" s="254"/>
      <c r="S450" s="254"/>
      <c r="T450" s="255"/>
      <c r="AT450" s="256" t="s">
        <v>171</v>
      </c>
      <c r="AU450" s="256" t="s">
        <v>82</v>
      </c>
      <c r="AV450" s="12" t="s">
        <v>82</v>
      </c>
      <c r="AW450" s="12" t="s">
        <v>35</v>
      </c>
      <c r="AX450" s="12" t="s">
        <v>80</v>
      </c>
      <c r="AY450" s="256" t="s">
        <v>161</v>
      </c>
    </row>
    <row r="451" s="1" customFormat="1" ht="25.5" customHeight="1">
      <c r="B451" s="46"/>
      <c r="C451" s="233" t="s">
        <v>859</v>
      </c>
      <c r="D451" s="233" t="s">
        <v>164</v>
      </c>
      <c r="E451" s="234" t="s">
        <v>860</v>
      </c>
      <c r="F451" s="235" t="s">
        <v>861</v>
      </c>
      <c r="G451" s="236" t="s">
        <v>282</v>
      </c>
      <c r="H451" s="237">
        <v>51.310000000000002</v>
      </c>
      <c r="I451" s="238"/>
      <c r="J451" s="239">
        <f>ROUND(I451*H451,2)</f>
        <v>0</v>
      </c>
      <c r="K451" s="235" t="s">
        <v>168</v>
      </c>
      <c r="L451" s="72"/>
      <c r="M451" s="240" t="s">
        <v>21</v>
      </c>
      <c r="N451" s="241" t="s">
        <v>43</v>
      </c>
      <c r="O451" s="47"/>
      <c r="P451" s="242">
        <f>O451*H451</f>
        <v>0</v>
      </c>
      <c r="Q451" s="242">
        <v>0.00025999999999999998</v>
      </c>
      <c r="R451" s="242">
        <f>Q451*H451</f>
        <v>0.013340599999999999</v>
      </c>
      <c r="S451" s="242">
        <v>0</v>
      </c>
      <c r="T451" s="243">
        <f>S451*H451</f>
        <v>0</v>
      </c>
      <c r="AR451" s="24" t="s">
        <v>169</v>
      </c>
      <c r="AT451" s="24" t="s">
        <v>164</v>
      </c>
      <c r="AU451" s="24" t="s">
        <v>82</v>
      </c>
      <c r="AY451" s="24" t="s">
        <v>161</v>
      </c>
      <c r="BE451" s="244">
        <f>IF(N451="základní",J451,0)</f>
        <v>0</v>
      </c>
      <c r="BF451" s="244">
        <f>IF(N451="snížená",J451,0)</f>
        <v>0</v>
      </c>
      <c r="BG451" s="244">
        <f>IF(N451="zákl. přenesená",J451,0)</f>
        <v>0</v>
      </c>
      <c r="BH451" s="244">
        <f>IF(N451="sníž. přenesená",J451,0)</f>
        <v>0</v>
      </c>
      <c r="BI451" s="244">
        <f>IF(N451="nulová",J451,0)</f>
        <v>0</v>
      </c>
      <c r="BJ451" s="24" t="s">
        <v>80</v>
      </c>
      <c r="BK451" s="244">
        <f>ROUND(I451*H451,2)</f>
        <v>0</v>
      </c>
      <c r="BL451" s="24" t="s">
        <v>169</v>
      </c>
      <c r="BM451" s="24" t="s">
        <v>862</v>
      </c>
    </row>
    <row r="452" s="14" customFormat="1">
      <c r="B452" s="268"/>
      <c r="C452" s="269"/>
      <c r="D452" s="247" t="s">
        <v>171</v>
      </c>
      <c r="E452" s="270" t="s">
        <v>21</v>
      </c>
      <c r="F452" s="271" t="s">
        <v>259</v>
      </c>
      <c r="G452" s="269"/>
      <c r="H452" s="270" t="s">
        <v>21</v>
      </c>
      <c r="I452" s="272"/>
      <c r="J452" s="269"/>
      <c r="K452" s="269"/>
      <c r="L452" s="273"/>
      <c r="M452" s="274"/>
      <c r="N452" s="275"/>
      <c r="O452" s="275"/>
      <c r="P452" s="275"/>
      <c r="Q452" s="275"/>
      <c r="R452" s="275"/>
      <c r="S452" s="275"/>
      <c r="T452" s="276"/>
      <c r="AT452" s="277" t="s">
        <v>171</v>
      </c>
      <c r="AU452" s="277" t="s">
        <v>82</v>
      </c>
      <c r="AV452" s="14" t="s">
        <v>80</v>
      </c>
      <c r="AW452" s="14" t="s">
        <v>35</v>
      </c>
      <c r="AX452" s="14" t="s">
        <v>72</v>
      </c>
      <c r="AY452" s="277" t="s">
        <v>161</v>
      </c>
    </row>
    <row r="453" s="14" customFormat="1">
      <c r="B453" s="268"/>
      <c r="C453" s="269"/>
      <c r="D453" s="247" t="s">
        <v>171</v>
      </c>
      <c r="E453" s="270" t="s">
        <v>21</v>
      </c>
      <c r="F453" s="271" t="s">
        <v>260</v>
      </c>
      <c r="G453" s="269"/>
      <c r="H453" s="270" t="s">
        <v>21</v>
      </c>
      <c r="I453" s="272"/>
      <c r="J453" s="269"/>
      <c r="K453" s="269"/>
      <c r="L453" s="273"/>
      <c r="M453" s="274"/>
      <c r="N453" s="275"/>
      <c r="O453" s="275"/>
      <c r="P453" s="275"/>
      <c r="Q453" s="275"/>
      <c r="R453" s="275"/>
      <c r="S453" s="275"/>
      <c r="T453" s="276"/>
      <c r="AT453" s="277" t="s">
        <v>171</v>
      </c>
      <c r="AU453" s="277" t="s">
        <v>82</v>
      </c>
      <c r="AV453" s="14" t="s">
        <v>80</v>
      </c>
      <c r="AW453" s="14" t="s">
        <v>35</v>
      </c>
      <c r="AX453" s="14" t="s">
        <v>72</v>
      </c>
      <c r="AY453" s="277" t="s">
        <v>161</v>
      </c>
    </row>
    <row r="454" s="12" customFormat="1">
      <c r="B454" s="245"/>
      <c r="C454" s="246"/>
      <c r="D454" s="247" t="s">
        <v>171</v>
      </c>
      <c r="E454" s="248" t="s">
        <v>21</v>
      </c>
      <c r="F454" s="249" t="s">
        <v>863</v>
      </c>
      <c r="G454" s="246"/>
      <c r="H454" s="250">
        <v>26.600000000000001</v>
      </c>
      <c r="I454" s="251"/>
      <c r="J454" s="246"/>
      <c r="K454" s="246"/>
      <c r="L454" s="252"/>
      <c r="M454" s="253"/>
      <c r="N454" s="254"/>
      <c r="O454" s="254"/>
      <c r="P454" s="254"/>
      <c r="Q454" s="254"/>
      <c r="R454" s="254"/>
      <c r="S454" s="254"/>
      <c r="T454" s="255"/>
      <c r="AT454" s="256" t="s">
        <v>171</v>
      </c>
      <c r="AU454" s="256" t="s">
        <v>82</v>
      </c>
      <c r="AV454" s="12" t="s">
        <v>82</v>
      </c>
      <c r="AW454" s="12" t="s">
        <v>35</v>
      </c>
      <c r="AX454" s="12" t="s">
        <v>72</v>
      </c>
      <c r="AY454" s="256" t="s">
        <v>161</v>
      </c>
    </row>
    <row r="455" s="12" customFormat="1">
      <c r="B455" s="245"/>
      <c r="C455" s="246"/>
      <c r="D455" s="247" t="s">
        <v>171</v>
      </c>
      <c r="E455" s="248" t="s">
        <v>21</v>
      </c>
      <c r="F455" s="249" t="s">
        <v>864</v>
      </c>
      <c r="G455" s="246"/>
      <c r="H455" s="250">
        <v>24.710000000000001</v>
      </c>
      <c r="I455" s="251"/>
      <c r="J455" s="246"/>
      <c r="K455" s="246"/>
      <c r="L455" s="252"/>
      <c r="M455" s="253"/>
      <c r="N455" s="254"/>
      <c r="O455" s="254"/>
      <c r="P455" s="254"/>
      <c r="Q455" s="254"/>
      <c r="R455" s="254"/>
      <c r="S455" s="254"/>
      <c r="T455" s="255"/>
      <c r="AT455" s="256" t="s">
        <v>171</v>
      </c>
      <c r="AU455" s="256" t="s">
        <v>82</v>
      </c>
      <c r="AV455" s="12" t="s">
        <v>82</v>
      </c>
      <c r="AW455" s="12" t="s">
        <v>35</v>
      </c>
      <c r="AX455" s="12" t="s">
        <v>72</v>
      </c>
      <c r="AY455" s="256" t="s">
        <v>161</v>
      </c>
    </row>
    <row r="456" s="13" customFormat="1">
      <c r="B456" s="257"/>
      <c r="C456" s="258"/>
      <c r="D456" s="247" t="s">
        <v>171</v>
      </c>
      <c r="E456" s="259" t="s">
        <v>21</v>
      </c>
      <c r="F456" s="260" t="s">
        <v>183</v>
      </c>
      <c r="G456" s="258"/>
      <c r="H456" s="261">
        <v>51.310000000000002</v>
      </c>
      <c r="I456" s="262"/>
      <c r="J456" s="258"/>
      <c r="K456" s="258"/>
      <c r="L456" s="263"/>
      <c r="M456" s="264"/>
      <c r="N456" s="265"/>
      <c r="O456" s="265"/>
      <c r="P456" s="265"/>
      <c r="Q456" s="265"/>
      <c r="R456" s="265"/>
      <c r="S456" s="265"/>
      <c r="T456" s="266"/>
      <c r="AT456" s="267" t="s">
        <v>171</v>
      </c>
      <c r="AU456" s="267" t="s">
        <v>82</v>
      </c>
      <c r="AV456" s="13" t="s">
        <v>162</v>
      </c>
      <c r="AW456" s="13" t="s">
        <v>35</v>
      </c>
      <c r="AX456" s="13" t="s">
        <v>80</v>
      </c>
      <c r="AY456" s="267" t="s">
        <v>161</v>
      </c>
    </row>
    <row r="457" s="1" customFormat="1" ht="16.5" customHeight="1">
      <c r="B457" s="46"/>
      <c r="C457" s="233" t="s">
        <v>865</v>
      </c>
      <c r="D457" s="233" t="s">
        <v>164</v>
      </c>
      <c r="E457" s="234" t="s">
        <v>866</v>
      </c>
      <c r="F457" s="235" t="s">
        <v>867</v>
      </c>
      <c r="G457" s="236" t="s">
        <v>175</v>
      </c>
      <c r="H457" s="237">
        <v>95.156000000000006</v>
      </c>
      <c r="I457" s="238"/>
      <c r="J457" s="239">
        <f>ROUND(I457*H457,2)</f>
        <v>0</v>
      </c>
      <c r="K457" s="235" t="s">
        <v>168</v>
      </c>
      <c r="L457" s="72"/>
      <c r="M457" s="240" t="s">
        <v>21</v>
      </c>
      <c r="N457" s="241" t="s">
        <v>43</v>
      </c>
      <c r="O457" s="47"/>
      <c r="P457" s="242">
        <f>O457*H457</f>
        <v>0</v>
      </c>
      <c r="Q457" s="242">
        <v>0.00029999999999999997</v>
      </c>
      <c r="R457" s="242">
        <f>Q457*H457</f>
        <v>0.028546800000000001</v>
      </c>
      <c r="S457" s="242">
        <v>0</v>
      </c>
      <c r="T457" s="243">
        <f>S457*H457</f>
        <v>0</v>
      </c>
      <c r="AR457" s="24" t="s">
        <v>169</v>
      </c>
      <c r="AT457" s="24" t="s">
        <v>164</v>
      </c>
      <c r="AU457" s="24" t="s">
        <v>82</v>
      </c>
      <c r="AY457" s="24" t="s">
        <v>161</v>
      </c>
      <c r="BE457" s="244">
        <f>IF(N457="základní",J457,0)</f>
        <v>0</v>
      </c>
      <c r="BF457" s="244">
        <f>IF(N457="snížená",J457,0)</f>
        <v>0</v>
      </c>
      <c r="BG457" s="244">
        <f>IF(N457="zákl. přenesená",J457,0)</f>
        <v>0</v>
      </c>
      <c r="BH457" s="244">
        <f>IF(N457="sníž. přenesená",J457,0)</f>
        <v>0</v>
      </c>
      <c r="BI457" s="244">
        <f>IF(N457="nulová",J457,0)</f>
        <v>0</v>
      </c>
      <c r="BJ457" s="24" t="s">
        <v>80</v>
      </c>
      <c r="BK457" s="244">
        <f>ROUND(I457*H457,2)</f>
        <v>0</v>
      </c>
      <c r="BL457" s="24" t="s">
        <v>169</v>
      </c>
      <c r="BM457" s="24" t="s">
        <v>868</v>
      </c>
    </row>
    <row r="458" s="1" customFormat="1" ht="16.5" customHeight="1">
      <c r="B458" s="46"/>
      <c r="C458" s="233" t="s">
        <v>869</v>
      </c>
      <c r="D458" s="233" t="s">
        <v>164</v>
      </c>
      <c r="E458" s="234" t="s">
        <v>870</v>
      </c>
      <c r="F458" s="235" t="s">
        <v>871</v>
      </c>
      <c r="G458" s="236" t="s">
        <v>282</v>
      </c>
      <c r="H458" s="237">
        <v>59.5</v>
      </c>
      <c r="I458" s="238"/>
      <c r="J458" s="239">
        <f>ROUND(I458*H458,2)</f>
        <v>0</v>
      </c>
      <c r="K458" s="235" t="s">
        <v>168</v>
      </c>
      <c r="L458" s="72"/>
      <c r="M458" s="240" t="s">
        <v>21</v>
      </c>
      <c r="N458" s="241" t="s">
        <v>43</v>
      </c>
      <c r="O458" s="47"/>
      <c r="P458" s="242">
        <f>O458*H458</f>
        <v>0</v>
      </c>
      <c r="Q458" s="242">
        <v>3.0000000000000001E-05</v>
      </c>
      <c r="R458" s="242">
        <f>Q458*H458</f>
        <v>0.0017850000000000001</v>
      </c>
      <c r="S458" s="242">
        <v>0</v>
      </c>
      <c r="T458" s="243">
        <f>S458*H458</f>
        <v>0</v>
      </c>
      <c r="AR458" s="24" t="s">
        <v>169</v>
      </c>
      <c r="AT458" s="24" t="s">
        <v>164</v>
      </c>
      <c r="AU458" s="24" t="s">
        <v>82</v>
      </c>
      <c r="AY458" s="24" t="s">
        <v>161</v>
      </c>
      <c r="BE458" s="244">
        <f>IF(N458="základní",J458,0)</f>
        <v>0</v>
      </c>
      <c r="BF458" s="244">
        <f>IF(N458="snížená",J458,0)</f>
        <v>0</v>
      </c>
      <c r="BG458" s="244">
        <f>IF(N458="zákl. přenesená",J458,0)</f>
        <v>0</v>
      </c>
      <c r="BH458" s="244">
        <f>IF(N458="sníž. přenesená",J458,0)</f>
        <v>0</v>
      </c>
      <c r="BI458" s="244">
        <f>IF(N458="nulová",J458,0)</f>
        <v>0</v>
      </c>
      <c r="BJ458" s="24" t="s">
        <v>80</v>
      </c>
      <c r="BK458" s="244">
        <f>ROUND(I458*H458,2)</f>
        <v>0</v>
      </c>
      <c r="BL458" s="24" t="s">
        <v>169</v>
      </c>
      <c r="BM458" s="24" t="s">
        <v>872</v>
      </c>
    </row>
    <row r="459" s="14" customFormat="1">
      <c r="B459" s="268"/>
      <c r="C459" s="269"/>
      <c r="D459" s="247" t="s">
        <v>171</v>
      </c>
      <c r="E459" s="270" t="s">
        <v>21</v>
      </c>
      <c r="F459" s="271" t="s">
        <v>259</v>
      </c>
      <c r="G459" s="269"/>
      <c r="H459" s="270" t="s">
        <v>21</v>
      </c>
      <c r="I459" s="272"/>
      <c r="J459" s="269"/>
      <c r="K459" s="269"/>
      <c r="L459" s="273"/>
      <c r="M459" s="274"/>
      <c r="N459" s="275"/>
      <c r="O459" s="275"/>
      <c r="P459" s="275"/>
      <c r="Q459" s="275"/>
      <c r="R459" s="275"/>
      <c r="S459" s="275"/>
      <c r="T459" s="276"/>
      <c r="AT459" s="277" t="s">
        <v>171</v>
      </c>
      <c r="AU459" s="277" t="s">
        <v>82</v>
      </c>
      <c r="AV459" s="14" t="s">
        <v>80</v>
      </c>
      <c r="AW459" s="14" t="s">
        <v>35</v>
      </c>
      <c r="AX459" s="14" t="s">
        <v>72</v>
      </c>
      <c r="AY459" s="277" t="s">
        <v>161</v>
      </c>
    </row>
    <row r="460" s="12" customFormat="1">
      <c r="B460" s="245"/>
      <c r="C460" s="246"/>
      <c r="D460" s="247" t="s">
        <v>171</v>
      </c>
      <c r="E460" s="248" t="s">
        <v>21</v>
      </c>
      <c r="F460" s="249" t="s">
        <v>873</v>
      </c>
      <c r="G460" s="246"/>
      <c r="H460" s="250">
        <v>59.5</v>
      </c>
      <c r="I460" s="251"/>
      <c r="J460" s="246"/>
      <c r="K460" s="246"/>
      <c r="L460" s="252"/>
      <c r="M460" s="253"/>
      <c r="N460" s="254"/>
      <c r="O460" s="254"/>
      <c r="P460" s="254"/>
      <c r="Q460" s="254"/>
      <c r="R460" s="254"/>
      <c r="S460" s="254"/>
      <c r="T460" s="255"/>
      <c r="AT460" s="256" t="s">
        <v>171</v>
      </c>
      <c r="AU460" s="256" t="s">
        <v>82</v>
      </c>
      <c r="AV460" s="12" t="s">
        <v>82</v>
      </c>
      <c r="AW460" s="12" t="s">
        <v>35</v>
      </c>
      <c r="AX460" s="12" t="s">
        <v>80</v>
      </c>
      <c r="AY460" s="256" t="s">
        <v>161</v>
      </c>
    </row>
    <row r="461" s="1" customFormat="1" ht="16.5" customHeight="1">
      <c r="B461" s="46"/>
      <c r="C461" s="233" t="s">
        <v>874</v>
      </c>
      <c r="D461" s="233" t="s">
        <v>164</v>
      </c>
      <c r="E461" s="234" t="s">
        <v>875</v>
      </c>
      <c r="F461" s="235" t="s">
        <v>876</v>
      </c>
      <c r="G461" s="236" t="s">
        <v>321</v>
      </c>
      <c r="H461" s="237">
        <v>19</v>
      </c>
      <c r="I461" s="238"/>
      <c r="J461" s="239">
        <f>ROUND(I461*H461,2)</f>
        <v>0</v>
      </c>
      <c r="K461" s="235" t="s">
        <v>168</v>
      </c>
      <c r="L461" s="72"/>
      <c r="M461" s="240" t="s">
        <v>21</v>
      </c>
      <c r="N461" s="241" t="s">
        <v>43</v>
      </c>
      <c r="O461" s="47"/>
      <c r="P461" s="242">
        <f>O461*H461</f>
        <v>0</v>
      </c>
      <c r="Q461" s="242">
        <v>0</v>
      </c>
      <c r="R461" s="242">
        <f>Q461*H461</f>
        <v>0</v>
      </c>
      <c r="S461" s="242">
        <v>0</v>
      </c>
      <c r="T461" s="243">
        <f>S461*H461</f>
        <v>0</v>
      </c>
      <c r="AR461" s="24" t="s">
        <v>169</v>
      </c>
      <c r="AT461" s="24" t="s">
        <v>164</v>
      </c>
      <c r="AU461" s="24" t="s">
        <v>82</v>
      </c>
      <c r="AY461" s="24" t="s">
        <v>161</v>
      </c>
      <c r="BE461" s="244">
        <f>IF(N461="základní",J461,0)</f>
        <v>0</v>
      </c>
      <c r="BF461" s="244">
        <f>IF(N461="snížená",J461,0)</f>
        <v>0</v>
      </c>
      <c r="BG461" s="244">
        <f>IF(N461="zákl. přenesená",J461,0)</f>
        <v>0</v>
      </c>
      <c r="BH461" s="244">
        <f>IF(N461="sníž. přenesená",J461,0)</f>
        <v>0</v>
      </c>
      <c r="BI461" s="244">
        <f>IF(N461="nulová",J461,0)</f>
        <v>0</v>
      </c>
      <c r="BJ461" s="24" t="s">
        <v>80</v>
      </c>
      <c r="BK461" s="244">
        <f>ROUND(I461*H461,2)</f>
        <v>0</v>
      </c>
      <c r="BL461" s="24" t="s">
        <v>169</v>
      </c>
      <c r="BM461" s="24" t="s">
        <v>877</v>
      </c>
    </row>
    <row r="462" s="12" customFormat="1">
      <c r="B462" s="245"/>
      <c r="C462" s="246"/>
      <c r="D462" s="247" t="s">
        <v>171</v>
      </c>
      <c r="E462" s="248" t="s">
        <v>21</v>
      </c>
      <c r="F462" s="249" t="s">
        <v>878</v>
      </c>
      <c r="G462" s="246"/>
      <c r="H462" s="250">
        <v>19</v>
      </c>
      <c r="I462" s="251"/>
      <c r="J462" s="246"/>
      <c r="K462" s="246"/>
      <c r="L462" s="252"/>
      <c r="M462" s="253"/>
      <c r="N462" s="254"/>
      <c r="O462" s="254"/>
      <c r="P462" s="254"/>
      <c r="Q462" s="254"/>
      <c r="R462" s="254"/>
      <c r="S462" s="254"/>
      <c r="T462" s="255"/>
      <c r="AT462" s="256" t="s">
        <v>171</v>
      </c>
      <c r="AU462" s="256" t="s">
        <v>82</v>
      </c>
      <c r="AV462" s="12" t="s">
        <v>82</v>
      </c>
      <c r="AW462" s="12" t="s">
        <v>35</v>
      </c>
      <c r="AX462" s="12" t="s">
        <v>80</v>
      </c>
      <c r="AY462" s="256" t="s">
        <v>161</v>
      </c>
    </row>
    <row r="463" s="1" customFormat="1" ht="16.5" customHeight="1">
      <c r="B463" s="46"/>
      <c r="C463" s="233" t="s">
        <v>879</v>
      </c>
      <c r="D463" s="233" t="s">
        <v>164</v>
      </c>
      <c r="E463" s="234" t="s">
        <v>880</v>
      </c>
      <c r="F463" s="235" t="s">
        <v>881</v>
      </c>
      <c r="G463" s="236" t="s">
        <v>321</v>
      </c>
      <c r="H463" s="237">
        <v>12</v>
      </c>
      <c r="I463" s="238"/>
      <c r="J463" s="239">
        <f>ROUND(I463*H463,2)</f>
        <v>0</v>
      </c>
      <c r="K463" s="235" t="s">
        <v>882</v>
      </c>
      <c r="L463" s="72"/>
      <c r="M463" s="240" t="s">
        <v>21</v>
      </c>
      <c r="N463" s="241" t="s">
        <v>43</v>
      </c>
      <c r="O463" s="47"/>
      <c r="P463" s="242">
        <f>O463*H463</f>
        <v>0</v>
      </c>
      <c r="Q463" s="242">
        <v>9.0000000000000006E-05</v>
      </c>
      <c r="R463" s="242">
        <f>Q463*H463</f>
        <v>0.00108</v>
      </c>
      <c r="S463" s="242">
        <v>0</v>
      </c>
      <c r="T463" s="243">
        <f>S463*H463</f>
        <v>0</v>
      </c>
      <c r="AR463" s="24" t="s">
        <v>169</v>
      </c>
      <c r="AT463" s="24" t="s">
        <v>164</v>
      </c>
      <c r="AU463" s="24" t="s">
        <v>82</v>
      </c>
      <c r="AY463" s="24" t="s">
        <v>161</v>
      </c>
      <c r="BE463" s="244">
        <f>IF(N463="základní",J463,0)</f>
        <v>0</v>
      </c>
      <c r="BF463" s="244">
        <f>IF(N463="snížená",J463,0)</f>
        <v>0</v>
      </c>
      <c r="BG463" s="244">
        <f>IF(N463="zákl. přenesená",J463,0)</f>
        <v>0</v>
      </c>
      <c r="BH463" s="244">
        <f>IF(N463="sníž. přenesená",J463,0)</f>
        <v>0</v>
      </c>
      <c r="BI463" s="244">
        <f>IF(N463="nulová",J463,0)</f>
        <v>0</v>
      </c>
      <c r="BJ463" s="24" t="s">
        <v>80</v>
      </c>
      <c r="BK463" s="244">
        <f>ROUND(I463*H463,2)</f>
        <v>0</v>
      </c>
      <c r="BL463" s="24" t="s">
        <v>169</v>
      </c>
      <c r="BM463" s="24" t="s">
        <v>883</v>
      </c>
    </row>
    <row r="464" s="12" customFormat="1">
      <c r="B464" s="245"/>
      <c r="C464" s="246"/>
      <c r="D464" s="247" t="s">
        <v>171</v>
      </c>
      <c r="E464" s="248" t="s">
        <v>21</v>
      </c>
      <c r="F464" s="249" t="s">
        <v>884</v>
      </c>
      <c r="G464" s="246"/>
      <c r="H464" s="250">
        <v>12</v>
      </c>
      <c r="I464" s="251"/>
      <c r="J464" s="246"/>
      <c r="K464" s="246"/>
      <c r="L464" s="252"/>
      <c r="M464" s="253"/>
      <c r="N464" s="254"/>
      <c r="O464" s="254"/>
      <c r="P464" s="254"/>
      <c r="Q464" s="254"/>
      <c r="R464" s="254"/>
      <c r="S464" s="254"/>
      <c r="T464" s="255"/>
      <c r="AT464" s="256" t="s">
        <v>171</v>
      </c>
      <c r="AU464" s="256" t="s">
        <v>82</v>
      </c>
      <c r="AV464" s="12" t="s">
        <v>82</v>
      </c>
      <c r="AW464" s="12" t="s">
        <v>35</v>
      </c>
      <c r="AX464" s="12" t="s">
        <v>80</v>
      </c>
      <c r="AY464" s="256" t="s">
        <v>161</v>
      </c>
    </row>
    <row r="465" s="1" customFormat="1" ht="25.5" customHeight="1">
      <c r="B465" s="46"/>
      <c r="C465" s="233" t="s">
        <v>885</v>
      </c>
      <c r="D465" s="233" t="s">
        <v>164</v>
      </c>
      <c r="E465" s="234" t="s">
        <v>886</v>
      </c>
      <c r="F465" s="235" t="s">
        <v>887</v>
      </c>
      <c r="G465" s="236" t="s">
        <v>343</v>
      </c>
      <c r="H465" s="237">
        <v>1</v>
      </c>
      <c r="I465" s="238"/>
      <c r="J465" s="239">
        <f>ROUND(I465*H465,2)</f>
        <v>0</v>
      </c>
      <c r="K465" s="235" t="s">
        <v>199</v>
      </c>
      <c r="L465" s="72"/>
      <c r="M465" s="240" t="s">
        <v>21</v>
      </c>
      <c r="N465" s="241" t="s">
        <v>43</v>
      </c>
      <c r="O465" s="47"/>
      <c r="P465" s="242">
        <f>O465*H465</f>
        <v>0</v>
      </c>
      <c r="Q465" s="242">
        <v>0</v>
      </c>
      <c r="R465" s="242">
        <f>Q465*H465</f>
        <v>0</v>
      </c>
      <c r="S465" s="242">
        <v>0</v>
      </c>
      <c r="T465" s="243">
        <f>S465*H465</f>
        <v>0</v>
      </c>
      <c r="AR465" s="24" t="s">
        <v>255</v>
      </c>
      <c r="AT465" s="24" t="s">
        <v>164</v>
      </c>
      <c r="AU465" s="24" t="s">
        <v>82</v>
      </c>
      <c r="AY465" s="24" t="s">
        <v>161</v>
      </c>
      <c r="BE465" s="244">
        <f>IF(N465="základní",J465,0)</f>
        <v>0</v>
      </c>
      <c r="BF465" s="244">
        <f>IF(N465="snížená",J465,0)</f>
        <v>0</v>
      </c>
      <c r="BG465" s="244">
        <f>IF(N465="zákl. přenesená",J465,0)</f>
        <v>0</v>
      </c>
      <c r="BH465" s="244">
        <f>IF(N465="sníž. přenesená",J465,0)</f>
        <v>0</v>
      </c>
      <c r="BI465" s="244">
        <f>IF(N465="nulová",J465,0)</f>
        <v>0</v>
      </c>
      <c r="BJ465" s="24" t="s">
        <v>80</v>
      </c>
      <c r="BK465" s="244">
        <f>ROUND(I465*H465,2)</f>
        <v>0</v>
      </c>
      <c r="BL465" s="24" t="s">
        <v>255</v>
      </c>
      <c r="BM465" s="24" t="s">
        <v>888</v>
      </c>
    </row>
    <row r="466" s="11" customFormat="1" ht="29.88" customHeight="1">
      <c r="B466" s="217"/>
      <c r="C466" s="218"/>
      <c r="D466" s="219" t="s">
        <v>71</v>
      </c>
      <c r="E466" s="231" t="s">
        <v>889</v>
      </c>
      <c r="F466" s="231" t="s">
        <v>890</v>
      </c>
      <c r="G466" s="218"/>
      <c r="H466" s="218"/>
      <c r="I466" s="221"/>
      <c r="J466" s="232">
        <f>BK466</f>
        <v>0</v>
      </c>
      <c r="K466" s="218"/>
      <c r="L466" s="223"/>
      <c r="M466" s="224"/>
      <c r="N466" s="225"/>
      <c r="O466" s="225"/>
      <c r="P466" s="226">
        <f>SUM(P467:P483)</f>
        <v>0</v>
      </c>
      <c r="Q466" s="225"/>
      <c r="R466" s="226">
        <f>SUM(R467:R483)</f>
        <v>0.062791119999999992</v>
      </c>
      <c r="S466" s="225"/>
      <c r="T466" s="227">
        <f>SUM(T467:T483)</f>
        <v>0</v>
      </c>
      <c r="AR466" s="228" t="s">
        <v>80</v>
      </c>
      <c r="AT466" s="229" t="s">
        <v>71</v>
      </c>
      <c r="AU466" s="229" t="s">
        <v>80</v>
      </c>
      <c r="AY466" s="228" t="s">
        <v>161</v>
      </c>
      <c r="BK466" s="230">
        <f>SUM(BK467:BK483)</f>
        <v>0</v>
      </c>
    </row>
    <row r="467" s="1" customFormat="1" ht="25.5" customHeight="1">
      <c r="B467" s="46"/>
      <c r="C467" s="233" t="s">
        <v>891</v>
      </c>
      <c r="D467" s="233" t="s">
        <v>164</v>
      </c>
      <c r="E467" s="234" t="s">
        <v>892</v>
      </c>
      <c r="F467" s="235" t="s">
        <v>893</v>
      </c>
      <c r="G467" s="236" t="s">
        <v>282</v>
      </c>
      <c r="H467" s="237">
        <v>43.859999999999999</v>
      </c>
      <c r="I467" s="238"/>
      <c r="J467" s="239">
        <f>ROUND(I467*H467,2)</f>
        <v>0</v>
      </c>
      <c r="K467" s="235" t="s">
        <v>199</v>
      </c>
      <c r="L467" s="72"/>
      <c r="M467" s="240" t="s">
        <v>21</v>
      </c>
      <c r="N467" s="241" t="s">
        <v>43</v>
      </c>
      <c r="O467" s="47"/>
      <c r="P467" s="242">
        <f>O467*H467</f>
        <v>0</v>
      </c>
      <c r="Q467" s="242">
        <v>0</v>
      </c>
      <c r="R467" s="242">
        <f>Q467*H467</f>
        <v>0</v>
      </c>
      <c r="S467" s="242">
        <v>0</v>
      </c>
      <c r="T467" s="243">
        <f>S467*H467</f>
        <v>0</v>
      </c>
      <c r="AR467" s="24" t="s">
        <v>169</v>
      </c>
      <c r="AT467" s="24" t="s">
        <v>164</v>
      </c>
      <c r="AU467" s="24" t="s">
        <v>82</v>
      </c>
      <c r="AY467" s="24" t="s">
        <v>161</v>
      </c>
      <c r="BE467" s="244">
        <f>IF(N467="základní",J467,0)</f>
        <v>0</v>
      </c>
      <c r="BF467" s="244">
        <f>IF(N467="snížená",J467,0)</f>
        <v>0</v>
      </c>
      <c r="BG467" s="244">
        <f>IF(N467="zákl. přenesená",J467,0)</f>
        <v>0</v>
      </c>
      <c r="BH467" s="244">
        <f>IF(N467="sníž. přenesená",J467,0)</f>
        <v>0</v>
      </c>
      <c r="BI467" s="244">
        <f>IF(N467="nulová",J467,0)</f>
        <v>0</v>
      </c>
      <c r="BJ467" s="24" t="s">
        <v>80</v>
      </c>
      <c r="BK467" s="244">
        <f>ROUND(I467*H467,2)</f>
        <v>0</v>
      </c>
      <c r="BL467" s="24" t="s">
        <v>169</v>
      </c>
      <c r="BM467" s="24" t="s">
        <v>894</v>
      </c>
    </row>
    <row r="468" s="12" customFormat="1">
      <c r="B468" s="245"/>
      <c r="C468" s="246"/>
      <c r="D468" s="247" t="s">
        <v>171</v>
      </c>
      <c r="E468" s="248" t="s">
        <v>21</v>
      </c>
      <c r="F468" s="249" t="s">
        <v>895</v>
      </c>
      <c r="G468" s="246"/>
      <c r="H468" s="250">
        <v>41.759999999999998</v>
      </c>
      <c r="I468" s="251"/>
      <c r="J468" s="246"/>
      <c r="K468" s="246"/>
      <c r="L468" s="252"/>
      <c r="M468" s="253"/>
      <c r="N468" s="254"/>
      <c r="O468" s="254"/>
      <c r="P468" s="254"/>
      <c r="Q468" s="254"/>
      <c r="R468" s="254"/>
      <c r="S468" s="254"/>
      <c r="T468" s="255"/>
      <c r="AT468" s="256" t="s">
        <v>171</v>
      </c>
      <c r="AU468" s="256" t="s">
        <v>82</v>
      </c>
      <c r="AV468" s="12" t="s">
        <v>82</v>
      </c>
      <c r="AW468" s="12" t="s">
        <v>35</v>
      </c>
      <c r="AX468" s="12" t="s">
        <v>72</v>
      </c>
      <c r="AY468" s="256" t="s">
        <v>161</v>
      </c>
    </row>
    <row r="469" s="12" customFormat="1">
      <c r="B469" s="245"/>
      <c r="C469" s="246"/>
      <c r="D469" s="247" t="s">
        <v>171</v>
      </c>
      <c r="E469" s="248" t="s">
        <v>21</v>
      </c>
      <c r="F469" s="249" t="s">
        <v>896</v>
      </c>
      <c r="G469" s="246"/>
      <c r="H469" s="250">
        <v>2.1000000000000001</v>
      </c>
      <c r="I469" s="251"/>
      <c r="J469" s="246"/>
      <c r="K469" s="246"/>
      <c r="L469" s="252"/>
      <c r="M469" s="253"/>
      <c r="N469" s="254"/>
      <c r="O469" s="254"/>
      <c r="P469" s="254"/>
      <c r="Q469" s="254"/>
      <c r="R469" s="254"/>
      <c r="S469" s="254"/>
      <c r="T469" s="255"/>
      <c r="AT469" s="256" t="s">
        <v>171</v>
      </c>
      <c r="AU469" s="256" t="s">
        <v>82</v>
      </c>
      <c r="AV469" s="12" t="s">
        <v>82</v>
      </c>
      <c r="AW469" s="12" t="s">
        <v>35</v>
      </c>
      <c r="AX469" s="12" t="s">
        <v>72</v>
      </c>
      <c r="AY469" s="256" t="s">
        <v>161</v>
      </c>
    </row>
    <row r="470" s="13" customFormat="1">
      <c r="B470" s="257"/>
      <c r="C470" s="258"/>
      <c r="D470" s="247" t="s">
        <v>171</v>
      </c>
      <c r="E470" s="259" t="s">
        <v>21</v>
      </c>
      <c r="F470" s="260" t="s">
        <v>183</v>
      </c>
      <c r="G470" s="258"/>
      <c r="H470" s="261">
        <v>43.859999999999999</v>
      </c>
      <c r="I470" s="262"/>
      <c r="J470" s="258"/>
      <c r="K470" s="258"/>
      <c r="L470" s="263"/>
      <c r="M470" s="264"/>
      <c r="N470" s="265"/>
      <c r="O470" s="265"/>
      <c r="P470" s="265"/>
      <c r="Q470" s="265"/>
      <c r="R470" s="265"/>
      <c r="S470" s="265"/>
      <c r="T470" s="266"/>
      <c r="AT470" s="267" t="s">
        <v>171</v>
      </c>
      <c r="AU470" s="267" t="s">
        <v>82</v>
      </c>
      <c r="AV470" s="13" t="s">
        <v>162</v>
      </c>
      <c r="AW470" s="13" t="s">
        <v>35</v>
      </c>
      <c r="AX470" s="13" t="s">
        <v>80</v>
      </c>
      <c r="AY470" s="267" t="s">
        <v>161</v>
      </c>
    </row>
    <row r="471" s="1" customFormat="1" ht="25.5" customHeight="1">
      <c r="B471" s="46"/>
      <c r="C471" s="233" t="s">
        <v>897</v>
      </c>
      <c r="D471" s="233" t="s">
        <v>164</v>
      </c>
      <c r="E471" s="234" t="s">
        <v>898</v>
      </c>
      <c r="F471" s="235" t="s">
        <v>899</v>
      </c>
      <c r="G471" s="236" t="s">
        <v>175</v>
      </c>
      <c r="H471" s="237">
        <v>101.276</v>
      </c>
      <c r="I471" s="238"/>
      <c r="J471" s="239">
        <f>ROUND(I471*H471,2)</f>
        <v>0</v>
      </c>
      <c r="K471" s="235" t="s">
        <v>168</v>
      </c>
      <c r="L471" s="72"/>
      <c r="M471" s="240" t="s">
        <v>21</v>
      </c>
      <c r="N471" s="241" t="s">
        <v>43</v>
      </c>
      <c r="O471" s="47"/>
      <c r="P471" s="242">
        <f>O471*H471</f>
        <v>0</v>
      </c>
      <c r="Q471" s="242">
        <v>2.0000000000000002E-05</v>
      </c>
      <c r="R471" s="242">
        <f>Q471*H471</f>
        <v>0.0020255200000000003</v>
      </c>
      <c r="S471" s="242">
        <v>0</v>
      </c>
      <c r="T471" s="243">
        <f>S471*H471</f>
        <v>0</v>
      </c>
      <c r="AR471" s="24" t="s">
        <v>169</v>
      </c>
      <c r="AT471" s="24" t="s">
        <v>164</v>
      </c>
      <c r="AU471" s="24" t="s">
        <v>82</v>
      </c>
      <c r="AY471" s="24" t="s">
        <v>161</v>
      </c>
      <c r="BE471" s="244">
        <f>IF(N471="základní",J471,0)</f>
        <v>0</v>
      </c>
      <c r="BF471" s="244">
        <f>IF(N471="snížená",J471,0)</f>
        <v>0</v>
      </c>
      <c r="BG471" s="244">
        <f>IF(N471="zákl. přenesená",J471,0)</f>
        <v>0</v>
      </c>
      <c r="BH471" s="244">
        <f>IF(N471="sníž. přenesená",J471,0)</f>
        <v>0</v>
      </c>
      <c r="BI471" s="244">
        <f>IF(N471="nulová",J471,0)</f>
        <v>0</v>
      </c>
      <c r="BJ471" s="24" t="s">
        <v>80</v>
      </c>
      <c r="BK471" s="244">
        <f>ROUND(I471*H471,2)</f>
        <v>0</v>
      </c>
      <c r="BL471" s="24" t="s">
        <v>169</v>
      </c>
      <c r="BM471" s="24" t="s">
        <v>900</v>
      </c>
    </row>
    <row r="472" s="14" customFormat="1">
      <c r="B472" s="268"/>
      <c r="C472" s="269"/>
      <c r="D472" s="247" t="s">
        <v>171</v>
      </c>
      <c r="E472" s="270" t="s">
        <v>21</v>
      </c>
      <c r="F472" s="271" t="s">
        <v>901</v>
      </c>
      <c r="G472" s="269"/>
      <c r="H472" s="270" t="s">
        <v>21</v>
      </c>
      <c r="I472" s="272"/>
      <c r="J472" s="269"/>
      <c r="K472" s="269"/>
      <c r="L472" s="273"/>
      <c r="M472" s="274"/>
      <c r="N472" s="275"/>
      <c r="O472" s="275"/>
      <c r="P472" s="275"/>
      <c r="Q472" s="275"/>
      <c r="R472" s="275"/>
      <c r="S472" s="275"/>
      <c r="T472" s="276"/>
      <c r="AT472" s="277" t="s">
        <v>171</v>
      </c>
      <c r="AU472" s="277" t="s">
        <v>82</v>
      </c>
      <c r="AV472" s="14" t="s">
        <v>80</v>
      </c>
      <c r="AW472" s="14" t="s">
        <v>35</v>
      </c>
      <c r="AX472" s="14" t="s">
        <v>72</v>
      </c>
      <c r="AY472" s="277" t="s">
        <v>161</v>
      </c>
    </row>
    <row r="473" s="12" customFormat="1">
      <c r="B473" s="245"/>
      <c r="C473" s="246"/>
      <c r="D473" s="247" t="s">
        <v>171</v>
      </c>
      <c r="E473" s="248" t="s">
        <v>21</v>
      </c>
      <c r="F473" s="249" t="s">
        <v>902</v>
      </c>
      <c r="G473" s="246"/>
      <c r="H473" s="250">
        <v>35.549999999999997</v>
      </c>
      <c r="I473" s="251"/>
      <c r="J473" s="246"/>
      <c r="K473" s="246"/>
      <c r="L473" s="252"/>
      <c r="M473" s="253"/>
      <c r="N473" s="254"/>
      <c r="O473" s="254"/>
      <c r="P473" s="254"/>
      <c r="Q473" s="254"/>
      <c r="R473" s="254"/>
      <c r="S473" s="254"/>
      <c r="T473" s="255"/>
      <c r="AT473" s="256" t="s">
        <v>171</v>
      </c>
      <c r="AU473" s="256" t="s">
        <v>82</v>
      </c>
      <c r="AV473" s="12" t="s">
        <v>82</v>
      </c>
      <c r="AW473" s="12" t="s">
        <v>35</v>
      </c>
      <c r="AX473" s="12" t="s">
        <v>72</v>
      </c>
      <c r="AY473" s="256" t="s">
        <v>161</v>
      </c>
    </row>
    <row r="474" s="12" customFormat="1">
      <c r="B474" s="245"/>
      <c r="C474" s="246"/>
      <c r="D474" s="247" t="s">
        <v>171</v>
      </c>
      <c r="E474" s="248" t="s">
        <v>21</v>
      </c>
      <c r="F474" s="249" t="s">
        <v>903</v>
      </c>
      <c r="G474" s="246"/>
      <c r="H474" s="250">
        <v>9.0749999999999993</v>
      </c>
      <c r="I474" s="251"/>
      <c r="J474" s="246"/>
      <c r="K474" s="246"/>
      <c r="L474" s="252"/>
      <c r="M474" s="253"/>
      <c r="N474" s="254"/>
      <c r="O474" s="254"/>
      <c r="P474" s="254"/>
      <c r="Q474" s="254"/>
      <c r="R474" s="254"/>
      <c r="S474" s="254"/>
      <c r="T474" s="255"/>
      <c r="AT474" s="256" t="s">
        <v>171</v>
      </c>
      <c r="AU474" s="256" t="s">
        <v>82</v>
      </c>
      <c r="AV474" s="12" t="s">
        <v>82</v>
      </c>
      <c r="AW474" s="12" t="s">
        <v>35</v>
      </c>
      <c r="AX474" s="12" t="s">
        <v>72</v>
      </c>
      <c r="AY474" s="256" t="s">
        <v>161</v>
      </c>
    </row>
    <row r="475" s="12" customFormat="1">
      <c r="B475" s="245"/>
      <c r="C475" s="246"/>
      <c r="D475" s="247" t="s">
        <v>171</v>
      </c>
      <c r="E475" s="248" t="s">
        <v>21</v>
      </c>
      <c r="F475" s="249" t="s">
        <v>904</v>
      </c>
      <c r="G475" s="246"/>
      <c r="H475" s="250">
        <v>56.651000000000003</v>
      </c>
      <c r="I475" s="251"/>
      <c r="J475" s="246"/>
      <c r="K475" s="246"/>
      <c r="L475" s="252"/>
      <c r="M475" s="253"/>
      <c r="N475" s="254"/>
      <c r="O475" s="254"/>
      <c r="P475" s="254"/>
      <c r="Q475" s="254"/>
      <c r="R475" s="254"/>
      <c r="S475" s="254"/>
      <c r="T475" s="255"/>
      <c r="AT475" s="256" t="s">
        <v>171</v>
      </c>
      <c r="AU475" s="256" t="s">
        <v>82</v>
      </c>
      <c r="AV475" s="12" t="s">
        <v>82</v>
      </c>
      <c r="AW475" s="12" t="s">
        <v>35</v>
      </c>
      <c r="AX475" s="12" t="s">
        <v>72</v>
      </c>
      <c r="AY475" s="256" t="s">
        <v>161</v>
      </c>
    </row>
    <row r="476" s="13" customFormat="1">
      <c r="B476" s="257"/>
      <c r="C476" s="258"/>
      <c r="D476" s="247" t="s">
        <v>171</v>
      </c>
      <c r="E476" s="259" t="s">
        <v>21</v>
      </c>
      <c r="F476" s="260" t="s">
        <v>183</v>
      </c>
      <c r="G476" s="258"/>
      <c r="H476" s="261">
        <v>101.276</v>
      </c>
      <c r="I476" s="262"/>
      <c r="J476" s="258"/>
      <c r="K476" s="258"/>
      <c r="L476" s="263"/>
      <c r="M476" s="264"/>
      <c r="N476" s="265"/>
      <c r="O476" s="265"/>
      <c r="P476" s="265"/>
      <c r="Q476" s="265"/>
      <c r="R476" s="265"/>
      <c r="S476" s="265"/>
      <c r="T476" s="266"/>
      <c r="AT476" s="267" t="s">
        <v>171</v>
      </c>
      <c r="AU476" s="267" t="s">
        <v>82</v>
      </c>
      <c r="AV476" s="13" t="s">
        <v>162</v>
      </c>
      <c r="AW476" s="13" t="s">
        <v>35</v>
      </c>
      <c r="AX476" s="13" t="s">
        <v>80</v>
      </c>
      <c r="AY476" s="267" t="s">
        <v>161</v>
      </c>
    </row>
    <row r="477" s="1" customFormat="1" ht="25.5" customHeight="1">
      <c r="B477" s="46"/>
      <c r="C477" s="233" t="s">
        <v>905</v>
      </c>
      <c r="D477" s="233" t="s">
        <v>164</v>
      </c>
      <c r="E477" s="234" t="s">
        <v>906</v>
      </c>
      <c r="F477" s="235" t="s">
        <v>907</v>
      </c>
      <c r="G477" s="236" t="s">
        <v>175</v>
      </c>
      <c r="H477" s="237">
        <v>101.276</v>
      </c>
      <c r="I477" s="238"/>
      <c r="J477" s="239">
        <f>ROUND(I477*H477,2)</f>
        <v>0</v>
      </c>
      <c r="K477" s="235" t="s">
        <v>168</v>
      </c>
      <c r="L477" s="72"/>
      <c r="M477" s="240" t="s">
        <v>21</v>
      </c>
      <c r="N477" s="241" t="s">
        <v>43</v>
      </c>
      <c r="O477" s="47"/>
      <c r="P477" s="242">
        <f>O477*H477</f>
        <v>0</v>
      </c>
      <c r="Q477" s="242">
        <v>2.0000000000000002E-05</v>
      </c>
      <c r="R477" s="242">
        <f>Q477*H477</f>
        <v>0.0020255200000000003</v>
      </c>
      <c r="S477" s="242">
        <v>0</v>
      </c>
      <c r="T477" s="243">
        <f>S477*H477</f>
        <v>0</v>
      </c>
      <c r="AR477" s="24" t="s">
        <v>169</v>
      </c>
      <c r="AT477" s="24" t="s">
        <v>164</v>
      </c>
      <c r="AU477" s="24" t="s">
        <v>82</v>
      </c>
      <c r="AY477" s="24" t="s">
        <v>161</v>
      </c>
      <c r="BE477" s="244">
        <f>IF(N477="základní",J477,0)</f>
        <v>0</v>
      </c>
      <c r="BF477" s="244">
        <f>IF(N477="snížená",J477,0)</f>
        <v>0</v>
      </c>
      <c r="BG477" s="244">
        <f>IF(N477="zákl. přenesená",J477,0)</f>
        <v>0</v>
      </c>
      <c r="BH477" s="244">
        <f>IF(N477="sníž. přenesená",J477,0)</f>
        <v>0</v>
      </c>
      <c r="BI477" s="244">
        <f>IF(N477="nulová",J477,0)</f>
        <v>0</v>
      </c>
      <c r="BJ477" s="24" t="s">
        <v>80</v>
      </c>
      <c r="BK477" s="244">
        <f>ROUND(I477*H477,2)</f>
        <v>0</v>
      </c>
      <c r="BL477" s="24" t="s">
        <v>169</v>
      </c>
      <c r="BM477" s="24" t="s">
        <v>908</v>
      </c>
    </row>
    <row r="478" s="1" customFormat="1" ht="16.5" customHeight="1">
      <c r="B478" s="46"/>
      <c r="C478" s="233" t="s">
        <v>909</v>
      </c>
      <c r="D478" s="233" t="s">
        <v>164</v>
      </c>
      <c r="E478" s="234" t="s">
        <v>910</v>
      </c>
      <c r="F478" s="235" t="s">
        <v>911</v>
      </c>
      <c r="G478" s="236" t="s">
        <v>175</v>
      </c>
      <c r="H478" s="237">
        <v>101.276</v>
      </c>
      <c r="I478" s="238"/>
      <c r="J478" s="239">
        <f>ROUND(I478*H478,2)</f>
        <v>0</v>
      </c>
      <c r="K478" s="235" t="s">
        <v>168</v>
      </c>
      <c r="L478" s="72"/>
      <c r="M478" s="240" t="s">
        <v>21</v>
      </c>
      <c r="N478" s="241" t="s">
        <v>43</v>
      </c>
      <c r="O478" s="47"/>
      <c r="P478" s="242">
        <f>O478*H478</f>
        <v>0</v>
      </c>
      <c r="Q478" s="242">
        <v>0</v>
      </c>
      <c r="R478" s="242">
        <f>Q478*H478</f>
        <v>0</v>
      </c>
      <c r="S478" s="242">
        <v>0</v>
      </c>
      <c r="T478" s="243">
        <f>S478*H478</f>
        <v>0</v>
      </c>
      <c r="AR478" s="24" t="s">
        <v>169</v>
      </c>
      <c r="AT478" s="24" t="s">
        <v>164</v>
      </c>
      <c r="AU478" s="24" t="s">
        <v>82</v>
      </c>
      <c r="AY478" s="24" t="s">
        <v>161</v>
      </c>
      <c r="BE478" s="244">
        <f>IF(N478="základní",J478,0)</f>
        <v>0</v>
      </c>
      <c r="BF478" s="244">
        <f>IF(N478="snížená",J478,0)</f>
        <v>0</v>
      </c>
      <c r="BG478" s="244">
        <f>IF(N478="zákl. přenesená",J478,0)</f>
        <v>0</v>
      </c>
      <c r="BH478" s="244">
        <f>IF(N478="sníž. přenesená",J478,0)</f>
        <v>0</v>
      </c>
      <c r="BI478" s="244">
        <f>IF(N478="nulová",J478,0)</f>
        <v>0</v>
      </c>
      <c r="BJ478" s="24" t="s">
        <v>80</v>
      </c>
      <c r="BK478" s="244">
        <f>ROUND(I478*H478,2)</f>
        <v>0</v>
      </c>
      <c r="BL478" s="24" t="s">
        <v>169</v>
      </c>
      <c r="BM478" s="24" t="s">
        <v>912</v>
      </c>
    </row>
    <row r="479" s="1" customFormat="1" ht="25.5" customHeight="1">
      <c r="B479" s="46"/>
      <c r="C479" s="233" t="s">
        <v>913</v>
      </c>
      <c r="D479" s="233" t="s">
        <v>164</v>
      </c>
      <c r="E479" s="234" t="s">
        <v>914</v>
      </c>
      <c r="F479" s="235" t="s">
        <v>915</v>
      </c>
      <c r="G479" s="236" t="s">
        <v>175</v>
      </c>
      <c r="H479" s="237">
        <v>101.276</v>
      </c>
      <c r="I479" s="238"/>
      <c r="J479" s="239">
        <f>ROUND(I479*H479,2)</f>
        <v>0</v>
      </c>
      <c r="K479" s="235" t="s">
        <v>168</v>
      </c>
      <c r="L479" s="72"/>
      <c r="M479" s="240" t="s">
        <v>21</v>
      </c>
      <c r="N479" s="241" t="s">
        <v>43</v>
      </c>
      <c r="O479" s="47"/>
      <c r="P479" s="242">
        <f>O479*H479</f>
        <v>0</v>
      </c>
      <c r="Q479" s="242">
        <v>3.0000000000000001E-05</v>
      </c>
      <c r="R479" s="242">
        <f>Q479*H479</f>
        <v>0.00303828</v>
      </c>
      <c r="S479" s="242">
        <v>0</v>
      </c>
      <c r="T479" s="243">
        <f>S479*H479</f>
        <v>0</v>
      </c>
      <c r="AR479" s="24" t="s">
        <v>169</v>
      </c>
      <c r="AT479" s="24" t="s">
        <v>164</v>
      </c>
      <c r="AU479" s="24" t="s">
        <v>82</v>
      </c>
      <c r="AY479" s="24" t="s">
        <v>161</v>
      </c>
      <c r="BE479" s="244">
        <f>IF(N479="základní",J479,0)</f>
        <v>0</v>
      </c>
      <c r="BF479" s="244">
        <f>IF(N479="snížená",J479,0)</f>
        <v>0</v>
      </c>
      <c r="BG479" s="244">
        <f>IF(N479="zákl. přenesená",J479,0)</f>
        <v>0</v>
      </c>
      <c r="BH479" s="244">
        <f>IF(N479="sníž. přenesená",J479,0)</f>
        <v>0</v>
      </c>
      <c r="BI479" s="244">
        <f>IF(N479="nulová",J479,0)</f>
        <v>0</v>
      </c>
      <c r="BJ479" s="24" t="s">
        <v>80</v>
      </c>
      <c r="BK479" s="244">
        <f>ROUND(I479*H479,2)</f>
        <v>0</v>
      </c>
      <c r="BL479" s="24" t="s">
        <v>169</v>
      </c>
      <c r="BM479" s="24" t="s">
        <v>916</v>
      </c>
    </row>
    <row r="480" s="1" customFormat="1" ht="16.5" customHeight="1">
      <c r="B480" s="46"/>
      <c r="C480" s="233" t="s">
        <v>917</v>
      </c>
      <c r="D480" s="233" t="s">
        <v>164</v>
      </c>
      <c r="E480" s="234" t="s">
        <v>918</v>
      </c>
      <c r="F480" s="235" t="s">
        <v>919</v>
      </c>
      <c r="G480" s="236" t="s">
        <v>175</v>
      </c>
      <c r="H480" s="237">
        <v>101.276</v>
      </c>
      <c r="I480" s="238"/>
      <c r="J480" s="239">
        <f>ROUND(I480*H480,2)</f>
        <v>0</v>
      </c>
      <c r="K480" s="235" t="s">
        <v>168</v>
      </c>
      <c r="L480" s="72"/>
      <c r="M480" s="240" t="s">
        <v>21</v>
      </c>
      <c r="N480" s="241" t="s">
        <v>43</v>
      </c>
      <c r="O480" s="47"/>
      <c r="P480" s="242">
        <f>O480*H480</f>
        <v>0</v>
      </c>
      <c r="Q480" s="242">
        <v>0.00013999999999999999</v>
      </c>
      <c r="R480" s="242">
        <f>Q480*H480</f>
        <v>0.014178639999999998</v>
      </c>
      <c r="S480" s="242">
        <v>0</v>
      </c>
      <c r="T480" s="243">
        <f>S480*H480</f>
        <v>0</v>
      </c>
      <c r="AR480" s="24" t="s">
        <v>169</v>
      </c>
      <c r="AT480" s="24" t="s">
        <v>164</v>
      </c>
      <c r="AU480" s="24" t="s">
        <v>82</v>
      </c>
      <c r="AY480" s="24" t="s">
        <v>161</v>
      </c>
      <c r="BE480" s="244">
        <f>IF(N480="základní",J480,0)</f>
        <v>0</v>
      </c>
      <c r="BF480" s="244">
        <f>IF(N480="snížená",J480,0)</f>
        <v>0</v>
      </c>
      <c r="BG480" s="244">
        <f>IF(N480="zákl. přenesená",J480,0)</f>
        <v>0</v>
      </c>
      <c r="BH480" s="244">
        <f>IF(N480="sníž. přenesená",J480,0)</f>
        <v>0</v>
      </c>
      <c r="BI480" s="244">
        <f>IF(N480="nulová",J480,0)</f>
        <v>0</v>
      </c>
      <c r="BJ480" s="24" t="s">
        <v>80</v>
      </c>
      <c r="BK480" s="244">
        <f>ROUND(I480*H480,2)</f>
        <v>0</v>
      </c>
      <c r="BL480" s="24" t="s">
        <v>169</v>
      </c>
      <c r="BM480" s="24" t="s">
        <v>920</v>
      </c>
    </row>
    <row r="481" s="1" customFormat="1" ht="16.5" customHeight="1">
      <c r="B481" s="46"/>
      <c r="C481" s="233" t="s">
        <v>921</v>
      </c>
      <c r="D481" s="233" t="s">
        <v>164</v>
      </c>
      <c r="E481" s="234" t="s">
        <v>922</v>
      </c>
      <c r="F481" s="235" t="s">
        <v>923</v>
      </c>
      <c r="G481" s="236" t="s">
        <v>175</v>
      </c>
      <c r="H481" s="237">
        <v>101.276</v>
      </c>
      <c r="I481" s="238"/>
      <c r="J481" s="239">
        <f>ROUND(I481*H481,2)</f>
        <v>0</v>
      </c>
      <c r="K481" s="235" t="s">
        <v>168</v>
      </c>
      <c r="L481" s="72"/>
      <c r="M481" s="240" t="s">
        <v>21</v>
      </c>
      <c r="N481" s="241" t="s">
        <v>43</v>
      </c>
      <c r="O481" s="47"/>
      <c r="P481" s="242">
        <f>O481*H481</f>
        <v>0</v>
      </c>
      <c r="Q481" s="242">
        <v>0.00013999999999999999</v>
      </c>
      <c r="R481" s="242">
        <f>Q481*H481</f>
        <v>0.014178639999999998</v>
      </c>
      <c r="S481" s="242">
        <v>0</v>
      </c>
      <c r="T481" s="243">
        <f>S481*H481</f>
        <v>0</v>
      </c>
      <c r="AR481" s="24" t="s">
        <v>169</v>
      </c>
      <c r="AT481" s="24" t="s">
        <v>164</v>
      </c>
      <c r="AU481" s="24" t="s">
        <v>82</v>
      </c>
      <c r="AY481" s="24" t="s">
        <v>161</v>
      </c>
      <c r="BE481" s="244">
        <f>IF(N481="základní",J481,0)</f>
        <v>0</v>
      </c>
      <c r="BF481" s="244">
        <f>IF(N481="snížená",J481,0)</f>
        <v>0</v>
      </c>
      <c r="BG481" s="244">
        <f>IF(N481="zákl. přenesená",J481,0)</f>
        <v>0</v>
      </c>
      <c r="BH481" s="244">
        <f>IF(N481="sníž. přenesená",J481,0)</f>
        <v>0</v>
      </c>
      <c r="BI481" s="244">
        <f>IF(N481="nulová",J481,0)</f>
        <v>0</v>
      </c>
      <c r="BJ481" s="24" t="s">
        <v>80</v>
      </c>
      <c r="BK481" s="244">
        <f>ROUND(I481*H481,2)</f>
        <v>0</v>
      </c>
      <c r="BL481" s="24" t="s">
        <v>169</v>
      </c>
      <c r="BM481" s="24" t="s">
        <v>924</v>
      </c>
    </row>
    <row r="482" s="1" customFormat="1" ht="16.5" customHeight="1">
      <c r="B482" s="46"/>
      <c r="C482" s="233" t="s">
        <v>925</v>
      </c>
      <c r="D482" s="233" t="s">
        <v>164</v>
      </c>
      <c r="E482" s="234" t="s">
        <v>926</v>
      </c>
      <c r="F482" s="235" t="s">
        <v>927</v>
      </c>
      <c r="G482" s="236" t="s">
        <v>175</v>
      </c>
      <c r="H482" s="237">
        <v>101.276</v>
      </c>
      <c r="I482" s="238"/>
      <c r="J482" s="239">
        <f>ROUND(I482*H482,2)</f>
        <v>0</v>
      </c>
      <c r="K482" s="235" t="s">
        <v>168</v>
      </c>
      <c r="L482" s="72"/>
      <c r="M482" s="240" t="s">
        <v>21</v>
      </c>
      <c r="N482" s="241" t="s">
        <v>43</v>
      </c>
      <c r="O482" s="47"/>
      <c r="P482" s="242">
        <f>O482*H482</f>
        <v>0</v>
      </c>
      <c r="Q482" s="242">
        <v>8.0000000000000007E-05</v>
      </c>
      <c r="R482" s="242">
        <f>Q482*H482</f>
        <v>0.0081020800000000011</v>
      </c>
      <c r="S482" s="242">
        <v>0</v>
      </c>
      <c r="T482" s="243">
        <f>S482*H482</f>
        <v>0</v>
      </c>
      <c r="AR482" s="24" t="s">
        <v>169</v>
      </c>
      <c r="AT482" s="24" t="s">
        <v>164</v>
      </c>
      <c r="AU482" s="24" t="s">
        <v>82</v>
      </c>
      <c r="AY482" s="24" t="s">
        <v>161</v>
      </c>
      <c r="BE482" s="244">
        <f>IF(N482="základní",J482,0)</f>
        <v>0</v>
      </c>
      <c r="BF482" s="244">
        <f>IF(N482="snížená",J482,0)</f>
        <v>0</v>
      </c>
      <c r="BG482" s="244">
        <f>IF(N482="zákl. přenesená",J482,0)</f>
        <v>0</v>
      </c>
      <c r="BH482" s="244">
        <f>IF(N482="sníž. přenesená",J482,0)</f>
        <v>0</v>
      </c>
      <c r="BI482" s="244">
        <f>IF(N482="nulová",J482,0)</f>
        <v>0</v>
      </c>
      <c r="BJ482" s="24" t="s">
        <v>80</v>
      </c>
      <c r="BK482" s="244">
        <f>ROUND(I482*H482,2)</f>
        <v>0</v>
      </c>
      <c r="BL482" s="24" t="s">
        <v>169</v>
      </c>
      <c r="BM482" s="24" t="s">
        <v>928</v>
      </c>
    </row>
    <row r="483" s="1" customFormat="1" ht="16.5" customHeight="1">
      <c r="B483" s="46"/>
      <c r="C483" s="233" t="s">
        <v>929</v>
      </c>
      <c r="D483" s="233" t="s">
        <v>164</v>
      </c>
      <c r="E483" s="234" t="s">
        <v>930</v>
      </c>
      <c r="F483" s="235" t="s">
        <v>931</v>
      </c>
      <c r="G483" s="236" t="s">
        <v>175</v>
      </c>
      <c r="H483" s="237">
        <v>101.276</v>
      </c>
      <c r="I483" s="238"/>
      <c r="J483" s="239">
        <f>ROUND(I483*H483,2)</f>
        <v>0</v>
      </c>
      <c r="K483" s="235" t="s">
        <v>168</v>
      </c>
      <c r="L483" s="72"/>
      <c r="M483" s="240" t="s">
        <v>21</v>
      </c>
      <c r="N483" s="241" t="s">
        <v>43</v>
      </c>
      <c r="O483" s="47"/>
      <c r="P483" s="242">
        <f>O483*H483</f>
        <v>0</v>
      </c>
      <c r="Q483" s="242">
        <v>0.00019000000000000001</v>
      </c>
      <c r="R483" s="242">
        <f>Q483*H483</f>
        <v>0.01924244</v>
      </c>
      <c r="S483" s="242">
        <v>0</v>
      </c>
      <c r="T483" s="243">
        <f>S483*H483</f>
        <v>0</v>
      </c>
      <c r="AR483" s="24" t="s">
        <v>169</v>
      </c>
      <c r="AT483" s="24" t="s">
        <v>164</v>
      </c>
      <c r="AU483" s="24" t="s">
        <v>82</v>
      </c>
      <c r="AY483" s="24" t="s">
        <v>161</v>
      </c>
      <c r="BE483" s="244">
        <f>IF(N483="základní",J483,0)</f>
        <v>0</v>
      </c>
      <c r="BF483" s="244">
        <f>IF(N483="snížená",J483,0)</f>
        <v>0</v>
      </c>
      <c r="BG483" s="244">
        <f>IF(N483="zákl. přenesená",J483,0)</f>
        <v>0</v>
      </c>
      <c r="BH483" s="244">
        <f>IF(N483="sníž. přenesená",J483,0)</f>
        <v>0</v>
      </c>
      <c r="BI483" s="244">
        <f>IF(N483="nulová",J483,0)</f>
        <v>0</v>
      </c>
      <c r="BJ483" s="24" t="s">
        <v>80</v>
      </c>
      <c r="BK483" s="244">
        <f>ROUND(I483*H483,2)</f>
        <v>0</v>
      </c>
      <c r="BL483" s="24" t="s">
        <v>169</v>
      </c>
      <c r="BM483" s="24" t="s">
        <v>932</v>
      </c>
    </row>
    <row r="484" s="11" customFormat="1" ht="29.88" customHeight="1">
      <c r="B484" s="217"/>
      <c r="C484" s="218"/>
      <c r="D484" s="219" t="s">
        <v>71</v>
      </c>
      <c r="E484" s="231" t="s">
        <v>933</v>
      </c>
      <c r="F484" s="231" t="s">
        <v>934</v>
      </c>
      <c r="G484" s="218"/>
      <c r="H484" s="218"/>
      <c r="I484" s="221"/>
      <c r="J484" s="232">
        <f>BK484</f>
        <v>0</v>
      </c>
      <c r="K484" s="218"/>
      <c r="L484" s="223"/>
      <c r="M484" s="224"/>
      <c r="N484" s="225"/>
      <c r="O484" s="225"/>
      <c r="P484" s="226">
        <f>SUM(P485:P523)</f>
        <v>0</v>
      </c>
      <c r="Q484" s="225"/>
      <c r="R484" s="226">
        <f>SUM(R485:R523)</f>
        <v>1.71477294</v>
      </c>
      <c r="S484" s="225"/>
      <c r="T484" s="227">
        <f>SUM(T485:T523)</f>
        <v>0.37555283999999994</v>
      </c>
      <c r="AR484" s="228" t="s">
        <v>80</v>
      </c>
      <c r="AT484" s="229" t="s">
        <v>71</v>
      </c>
      <c r="AU484" s="229" t="s">
        <v>80</v>
      </c>
      <c r="AY484" s="228" t="s">
        <v>161</v>
      </c>
      <c r="BK484" s="230">
        <f>SUM(BK485:BK523)</f>
        <v>0</v>
      </c>
    </row>
    <row r="485" s="1" customFormat="1" ht="38.25" customHeight="1">
      <c r="B485" s="46"/>
      <c r="C485" s="233" t="s">
        <v>935</v>
      </c>
      <c r="D485" s="233" t="s">
        <v>164</v>
      </c>
      <c r="E485" s="234" t="s">
        <v>936</v>
      </c>
      <c r="F485" s="235" t="s">
        <v>937</v>
      </c>
      <c r="G485" s="236" t="s">
        <v>631</v>
      </c>
      <c r="H485" s="237">
        <v>82.849999999999994</v>
      </c>
      <c r="I485" s="238"/>
      <c r="J485" s="239">
        <f>ROUND(I485*H485,2)</f>
        <v>0</v>
      </c>
      <c r="K485" s="235" t="s">
        <v>199</v>
      </c>
      <c r="L485" s="72"/>
      <c r="M485" s="240" t="s">
        <v>21</v>
      </c>
      <c r="N485" s="241" t="s">
        <v>43</v>
      </c>
      <c r="O485" s="47"/>
      <c r="P485" s="242">
        <f>O485*H485</f>
        <v>0</v>
      </c>
      <c r="Q485" s="242">
        <v>0</v>
      </c>
      <c r="R485" s="242">
        <f>Q485*H485</f>
        <v>0</v>
      </c>
      <c r="S485" s="242">
        <v>0</v>
      </c>
      <c r="T485" s="243">
        <f>S485*H485</f>
        <v>0</v>
      </c>
      <c r="AR485" s="24" t="s">
        <v>169</v>
      </c>
      <c r="AT485" s="24" t="s">
        <v>164</v>
      </c>
      <c r="AU485" s="24" t="s">
        <v>82</v>
      </c>
      <c r="AY485" s="24" t="s">
        <v>161</v>
      </c>
      <c r="BE485" s="244">
        <f>IF(N485="základní",J485,0)</f>
        <v>0</v>
      </c>
      <c r="BF485" s="244">
        <f>IF(N485="snížená",J485,0)</f>
        <v>0</v>
      </c>
      <c r="BG485" s="244">
        <f>IF(N485="zákl. přenesená",J485,0)</f>
        <v>0</v>
      </c>
      <c r="BH485" s="244">
        <f>IF(N485="sníž. přenesená",J485,0)</f>
        <v>0</v>
      </c>
      <c r="BI485" s="244">
        <f>IF(N485="nulová",J485,0)</f>
        <v>0</v>
      </c>
      <c r="BJ485" s="24" t="s">
        <v>80</v>
      </c>
      <c r="BK485" s="244">
        <f>ROUND(I485*H485,2)</f>
        <v>0</v>
      </c>
      <c r="BL485" s="24" t="s">
        <v>169</v>
      </c>
      <c r="BM485" s="24" t="s">
        <v>938</v>
      </c>
    </row>
    <row r="486" s="14" customFormat="1">
      <c r="B486" s="268"/>
      <c r="C486" s="269"/>
      <c r="D486" s="247" t="s">
        <v>171</v>
      </c>
      <c r="E486" s="270" t="s">
        <v>21</v>
      </c>
      <c r="F486" s="271" t="s">
        <v>939</v>
      </c>
      <c r="G486" s="269"/>
      <c r="H486" s="270" t="s">
        <v>21</v>
      </c>
      <c r="I486" s="272"/>
      <c r="J486" s="269"/>
      <c r="K486" s="269"/>
      <c r="L486" s="273"/>
      <c r="M486" s="274"/>
      <c r="N486" s="275"/>
      <c r="O486" s="275"/>
      <c r="P486" s="275"/>
      <c r="Q486" s="275"/>
      <c r="R486" s="275"/>
      <c r="S486" s="275"/>
      <c r="T486" s="276"/>
      <c r="AT486" s="277" t="s">
        <v>171</v>
      </c>
      <c r="AU486" s="277" t="s">
        <v>82</v>
      </c>
      <c r="AV486" s="14" t="s">
        <v>80</v>
      </c>
      <c r="AW486" s="14" t="s">
        <v>35</v>
      </c>
      <c r="AX486" s="14" t="s">
        <v>72</v>
      </c>
      <c r="AY486" s="277" t="s">
        <v>161</v>
      </c>
    </row>
    <row r="487" s="12" customFormat="1">
      <c r="B487" s="245"/>
      <c r="C487" s="246"/>
      <c r="D487" s="247" t="s">
        <v>171</v>
      </c>
      <c r="E487" s="248" t="s">
        <v>21</v>
      </c>
      <c r="F487" s="249" t="s">
        <v>940</v>
      </c>
      <c r="G487" s="246"/>
      <c r="H487" s="250">
        <v>57.850000000000001</v>
      </c>
      <c r="I487" s="251"/>
      <c r="J487" s="246"/>
      <c r="K487" s="246"/>
      <c r="L487" s="252"/>
      <c r="M487" s="253"/>
      <c r="N487" s="254"/>
      <c r="O487" s="254"/>
      <c r="P487" s="254"/>
      <c r="Q487" s="254"/>
      <c r="R487" s="254"/>
      <c r="S487" s="254"/>
      <c r="T487" s="255"/>
      <c r="AT487" s="256" t="s">
        <v>171</v>
      </c>
      <c r="AU487" s="256" t="s">
        <v>82</v>
      </c>
      <c r="AV487" s="12" t="s">
        <v>82</v>
      </c>
      <c r="AW487" s="12" t="s">
        <v>35</v>
      </c>
      <c r="AX487" s="12" t="s">
        <v>72</v>
      </c>
      <c r="AY487" s="256" t="s">
        <v>161</v>
      </c>
    </row>
    <row r="488" s="12" customFormat="1">
      <c r="B488" s="245"/>
      <c r="C488" s="246"/>
      <c r="D488" s="247" t="s">
        <v>171</v>
      </c>
      <c r="E488" s="248" t="s">
        <v>21</v>
      </c>
      <c r="F488" s="249" t="s">
        <v>941</v>
      </c>
      <c r="G488" s="246"/>
      <c r="H488" s="250">
        <v>25</v>
      </c>
      <c r="I488" s="251"/>
      <c r="J488" s="246"/>
      <c r="K488" s="246"/>
      <c r="L488" s="252"/>
      <c r="M488" s="253"/>
      <c r="N488" s="254"/>
      <c r="O488" s="254"/>
      <c r="P488" s="254"/>
      <c r="Q488" s="254"/>
      <c r="R488" s="254"/>
      <c r="S488" s="254"/>
      <c r="T488" s="255"/>
      <c r="AT488" s="256" t="s">
        <v>171</v>
      </c>
      <c r="AU488" s="256" t="s">
        <v>82</v>
      </c>
      <c r="AV488" s="12" t="s">
        <v>82</v>
      </c>
      <c r="AW488" s="12" t="s">
        <v>35</v>
      </c>
      <c r="AX488" s="12" t="s">
        <v>72</v>
      </c>
      <c r="AY488" s="256" t="s">
        <v>161</v>
      </c>
    </row>
    <row r="489" s="13" customFormat="1">
      <c r="B489" s="257"/>
      <c r="C489" s="258"/>
      <c r="D489" s="247" t="s">
        <v>171</v>
      </c>
      <c r="E489" s="259" t="s">
        <v>21</v>
      </c>
      <c r="F489" s="260" t="s">
        <v>183</v>
      </c>
      <c r="G489" s="258"/>
      <c r="H489" s="261">
        <v>82.849999999999994</v>
      </c>
      <c r="I489" s="262"/>
      <c r="J489" s="258"/>
      <c r="K489" s="258"/>
      <c r="L489" s="263"/>
      <c r="M489" s="264"/>
      <c r="N489" s="265"/>
      <c r="O489" s="265"/>
      <c r="P489" s="265"/>
      <c r="Q489" s="265"/>
      <c r="R489" s="265"/>
      <c r="S489" s="265"/>
      <c r="T489" s="266"/>
      <c r="AT489" s="267" t="s">
        <v>171</v>
      </c>
      <c r="AU489" s="267" t="s">
        <v>82</v>
      </c>
      <c r="AV489" s="13" t="s">
        <v>162</v>
      </c>
      <c r="AW489" s="13" t="s">
        <v>35</v>
      </c>
      <c r="AX489" s="13" t="s">
        <v>80</v>
      </c>
      <c r="AY489" s="267" t="s">
        <v>161</v>
      </c>
    </row>
    <row r="490" s="1" customFormat="1" ht="16.5" customHeight="1">
      <c r="B490" s="46"/>
      <c r="C490" s="233" t="s">
        <v>942</v>
      </c>
      <c r="D490" s="233" t="s">
        <v>164</v>
      </c>
      <c r="E490" s="234" t="s">
        <v>943</v>
      </c>
      <c r="F490" s="235" t="s">
        <v>944</v>
      </c>
      <c r="G490" s="236" t="s">
        <v>175</v>
      </c>
      <c r="H490" s="237">
        <v>73.170000000000002</v>
      </c>
      <c r="I490" s="238"/>
      <c r="J490" s="239">
        <f>ROUND(I490*H490,2)</f>
        <v>0</v>
      </c>
      <c r="K490" s="235" t="s">
        <v>168</v>
      </c>
      <c r="L490" s="72"/>
      <c r="M490" s="240" t="s">
        <v>21</v>
      </c>
      <c r="N490" s="241" t="s">
        <v>43</v>
      </c>
      <c r="O490" s="47"/>
      <c r="P490" s="242">
        <f>O490*H490</f>
        <v>0</v>
      </c>
      <c r="Q490" s="242">
        <v>0</v>
      </c>
      <c r="R490" s="242">
        <f>Q490*H490</f>
        <v>0</v>
      </c>
      <c r="S490" s="242">
        <v>0</v>
      </c>
      <c r="T490" s="243">
        <f>S490*H490</f>
        <v>0</v>
      </c>
      <c r="AR490" s="24" t="s">
        <v>169</v>
      </c>
      <c r="AT490" s="24" t="s">
        <v>164</v>
      </c>
      <c r="AU490" s="24" t="s">
        <v>82</v>
      </c>
      <c r="AY490" s="24" t="s">
        <v>161</v>
      </c>
      <c r="BE490" s="244">
        <f>IF(N490="základní",J490,0)</f>
        <v>0</v>
      </c>
      <c r="BF490" s="244">
        <f>IF(N490="snížená",J490,0)</f>
        <v>0</v>
      </c>
      <c r="BG490" s="244">
        <f>IF(N490="zákl. přenesená",J490,0)</f>
        <v>0</v>
      </c>
      <c r="BH490" s="244">
        <f>IF(N490="sníž. přenesená",J490,0)</f>
        <v>0</v>
      </c>
      <c r="BI490" s="244">
        <f>IF(N490="nulová",J490,0)</f>
        <v>0</v>
      </c>
      <c r="BJ490" s="24" t="s">
        <v>80</v>
      </c>
      <c r="BK490" s="244">
        <f>ROUND(I490*H490,2)</f>
        <v>0</v>
      </c>
      <c r="BL490" s="24" t="s">
        <v>169</v>
      </c>
      <c r="BM490" s="24" t="s">
        <v>945</v>
      </c>
    </row>
    <row r="491" s="14" customFormat="1">
      <c r="B491" s="268"/>
      <c r="C491" s="269"/>
      <c r="D491" s="247" t="s">
        <v>171</v>
      </c>
      <c r="E491" s="270" t="s">
        <v>21</v>
      </c>
      <c r="F491" s="271" t="s">
        <v>939</v>
      </c>
      <c r="G491" s="269"/>
      <c r="H491" s="270" t="s">
        <v>21</v>
      </c>
      <c r="I491" s="272"/>
      <c r="J491" s="269"/>
      <c r="K491" s="269"/>
      <c r="L491" s="273"/>
      <c r="M491" s="274"/>
      <c r="N491" s="275"/>
      <c r="O491" s="275"/>
      <c r="P491" s="275"/>
      <c r="Q491" s="275"/>
      <c r="R491" s="275"/>
      <c r="S491" s="275"/>
      <c r="T491" s="276"/>
      <c r="AT491" s="277" t="s">
        <v>171</v>
      </c>
      <c r="AU491" s="277" t="s">
        <v>82</v>
      </c>
      <c r="AV491" s="14" t="s">
        <v>80</v>
      </c>
      <c r="AW491" s="14" t="s">
        <v>35</v>
      </c>
      <c r="AX491" s="14" t="s">
        <v>72</v>
      </c>
      <c r="AY491" s="277" t="s">
        <v>161</v>
      </c>
    </row>
    <row r="492" s="12" customFormat="1">
      <c r="B492" s="245"/>
      <c r="C492" s="246"/>
      <c r="D492" s="247" t="s">
        <v>171</v>
      </c>
      <c r="E492" s="248" t="s">
        <v>21</v>
      </c>
      <c r="F492" s="249" t="s">
        <v>946</v>
      </c>
      <c r="G492" s="246"/>
      <c r="H492" s="250">
        <v>73.170000000000002</v>
      </c>
      <c r="I492" s="251"/>
      <c r="J492" s="246"/>
      <c r="K492" s="246"/>
      <c r="L492" s="252"/>
      <c r="M492" s="253"/>
      <c r="N492" s="254"/>
      <c r="O492" s="254"/>
      <c r="P492" s="254"/>
      <c r="Q492" s="254"/>
      <c r="R492" s="254"/>
      <c r="S492" s="254"/>
      <c r="T492" s="255"/>
      <c r="AT492" s="256" t="s">
        <v>171</v>
      </c>
      <c r="AU492" s="256" t="s">
        <v>82</v>
      </c>
      <c r="AV492" s="12" t="s">
        <v>82</v>
      </c>
      <c r="AW492" s="12" t="s">
        <v>35</v>
      </c>
      <c r="AX492" s="12" t="s">
        <v>80</v>
      </c>
      <c r="AY492" s="256" t="s">
        <v>161</v>
      </c>
    </row>
    <row r="493" s="1" customFormat="1" ht="16.5" customHeight="1">
      <c r="B493" s="46"/>
      <c r="C493" s="233" t="s">
        <v>947</v>
      </c>
      <c r="D493" s="233" t="s">
        <v>164</v>
      </c>
      <c r="E493" s="234" t="s">
        <v>948</v>
      </c>
      <c r="F493" s="235" t="s">
        <v>949</v>
      </c>
      <c r="G493" s="236" t="s">
        <v>175</v>
      </c>
      <c r="H493" s="237">
        <v>73.170000000000002</v>
      </c>
      <c r="I493" s="238"/>
      <c r="J493" s="239">
        <f>ROUND(I493*H493,2)</f>
        <v>0</v>
      </c>
      <c r="K493" s="235" t="s">
        <v>168</v>
      </c>
      <c r="L493" s="72"/>
      <c r="M493" s="240" t="s">
        <v>21</v>
      </c>
      <c r="N493" s="241" t="s">
        <v>43</v>
      </c>
      <c r="O493" s="47"/>
      <c r="P493" s="242">
        <f>O493*H493</f>
        <v>0</v>
      </c>
      <c r="Q493" s="242">
        <v>0</v>
      </c>
      <c r="R493" s="242">
        <f>Q493*H493</f>
        <v>0</v>
      </c>
      <c r="S493" s="242">
        <v>0.00014999999999999999</v>
      </c>
      <c r="T493" s="243">
        <f>S493*H493</f>
        <v>0.010975499999999999</v>
      </c>
      <c r="AR493" s="24" t="s">
        <v>169</v>
      </c>
      <c r="AT493" s="24" t="s">
        <v>164</v>
      </c>
      <c r="AU493" s="24" t="s">
        <v>82</v>
      </c>
      <c r="AY493" s="24" t="s">
        <v>161</v>
      </c>
      <c r="BE493" s="244">
        <f>IF(N493="základní",J493,0)</f>
        <v>0</v>
      </c>
      <c r="BF493" s="244">
        <f>IF(N493="snížená",J493,0)</f>
        <v>0</v>
      </c>
      <c r="BG493" s="244">
        <f>IF(N493="zákl. přenesená",J493,0)</f>
        <v>0</v>
      </c>
      <c r="BH493" s="244">
        <f>IF(N493="sníž. přenesená",J493,0)</f>
        <v>0</v>
      </c>
      <c r="BI493" s="244">
        <f>IF(N493="nulová",J493,0)</f>
        <v>0</v>
      </c>
      <c r="BJ493" s="24" t="s">
        <v>80</v>
      </c>
      <c r="BK493" s="244">
        <f>ROUND(I493*H493,2)</f>
        <v>0</v>
      </c>
      <c r="BL493" s="24" t="s">
        <v>169</v>
      </c>
      <c r="BM493" s="24" t="s">
        <v>950</v>
      </c>
    </row>
    <row r="494" s="14" customFormat="1">
      <c r="B494" s="268"/>
      <c r="C494" s="269"/>
      <c r="D494" s="247" t="s">
        <v>171</v>
      </c>
      <c r="E494" s="270" t="s">
        <v>21</v>
      </c>
      <c r="F494" s="271" t="s">
        <v>939</v>
      </c>
      <c r="G494" s="269"/>
      <c r="H494" s="270" t="s">
        <v>21</v>
      </c>
      <c r="I494" s="272"/>
      <c r="J494" s="269"/>
      <c r="K494" s="269"/>
      <c r="L494" s="273"/>
      <c r="M494" s="274"/>
      <c r="N494" s="275"/>
      <c r="O494" s="275"/>
      <c r="P494" s="275"/>
      <c r="Q494" s="275"/>
      <c r="R494" s="275"/>
      <c r="S494" s="275"/>
      <c r="T494" s="276"/>
      <c r="AT494" s="277" t="s">
        <v>171</v>
      </c>
      <c r="AU494" s="277" t="s">
        <v>82</v>
      </c>
      <c r="AV494" s="14" t="s">
        <v>80</v>
      </c>
      <c r="AW494" s="14" t="s">
        <v>35</v>
      </c>
      <c r="AX494" s="14" t="s">
        <v>72</v>
      </c>
      <c r="AY494" s="277" t="s">
        <v>161</v>
      </c>
    </row>
    <row r="495" s="12" customFormat="1">
      <c r="B495" s="245"/>
      <c r="C495" s="246"/>
      <c r="D495" s="247" t="s">
        <v>171</v>
      </c>
      <c r="E495" s="248" t="s">
        <v>21</v>
      </c>
      <c r="F495" s="249" t="s">
        <v>946</v>
      </c>
      <c r="G495" s="246"/>
      <c r="H495" s="250">
        <v>73.170000000000002</v>
      </c>
      <c r="I495" s="251"/>
      <c r="J495" s="246"/>
      <c r="K495" s="246"/>
      <c r="L495" s="252"/>
      <c r="M495" s="253"/>
      <c r="N495" s="254"/>
      <c r="O495" s="254"/>
      <c r="P495" s="254"/>
      <c r="Q495" s="254"/>
      <c r="R495" s="254"/>
      <c r="S495" s="254"/>
      <c r="T495" s="255"/>
      <c r="AT495" s="256" t="s">
        <v>171</v>
      </c>
      <c r="AU495" s="256" t="s">
        <v>82</v>
      </c>
      <c r="AV495" s="12" t="s">
        <v>82</v>
      </c>
      <c r="AW495" s="12" t="s">
        <v>35</v>
      </c>
      <c r="AX495" s="12" t="s">
        <v>80</v>
      </c>
      <c r="AY495" s="256" t="s">
        <v>161</v>
      </c>
    </row>
    <row r="496" s="1" customFormat="1" ht="16.5" customHeight="1">
      <c r="B496" s="46"/>
      <c r="C496" s="233" t="s">
        <v>951</v>
      </c>
      <c r="D496" s="233" t="s">
        <v>164</v>
      </c>
      <c r="E496" s="234" t="s">
        <v>952</v>
      </c>
      <c r="F496" s="235" t="s">
        <v>953</v>
      </c>
      <c r="G496" s="236" t="s">
        <v>175</v>
      </c>
      <c r="H496" s="237">
        <v>73.170000000000002</v>
      </c>
      <c r="I496" s="238"/>
      <c r="J496" s="239">
        <f>ROUND(I496*H496,2)</f>
        <v>0</v>
      </c>
      <c r="K496" s="235" t="s">
        <v>168</v>
      </c>
      <c r="L496" s="72"/>
      <c r="M496" s="240" t="s">
        <v>21</v>
      </c>
      <c r="N496" s="241" t="s">
        <v>43</v>
      </c>
      <c r="O496" s="47"/>
      <c r="P496" s="242">
        <f>O496*H496</f>
        <v>0</v>
      </c>
      <c r="Q496" s="242">
        <v>1.0000000000000001E-05</v>
      </c>
      <c r="R496" s="242">
        <f>Q496*H496</f>
        <v>0.00073170000000000006</v>
      </c>
      <c r="S496" s="242">
        <v>0.00012</v>
      </c>
      <c r="T496" s="243">
        <f>S496*H496</f>
        <v>0.0087804000000000007</v>
      </c>
      <c r="AR496" s="24" t="s">
        <v>169</v>
      </c>
      <c r="AT496" s="24" t="s">
        <v>164</v>
      </c>
      <c r="AU496" s="24" t="s">
        <v>82</v>
      </c>
      <c r="AY496" s="24" t="s">
        <v>161</v>
      </c>
      <c r="BE496" s="244">
        <f>IF(N496="základní",J496,0)</f>
        <v>0</v>
      </c>
      <c r="BF496" s="244">
        <f>IF(N496="snížená",J496,0)</f>
        <v>0</v>
      </c>
      <c r="BG496" s="244">
        <f>IF(N496="zákl. přenesená",J496,0)</f>
        <v>0</v>
      </c>
      <c r="BH496" s="244">
        <f>IF(N496="sníž. přenesená",J496,0)</f>
        <v>0</v>
      </c>
      <c r="BI496" s="244">
        <f>IF(N496="nulová",J496,0)</f>
        <v>0</v>
      </c>
      <c r="BJ496" s="24" t="s">
        <v>80</v>
      </c>
      <c r="BK496" s="244">
        <f>ROUND(I496*H496,2)</f>
        <v>0</v>
      </c>
      <c r="BL496" s="24" t="s">
        <v>169</v>
      </c>
      <c r="BM496" s="24" t="s">
        <v>954</v>
      </c>
    </row>
    <row r="497" s="14" customFormat="1">
      <c r="B497" s="268"/>
      <c r="C497" s="269"/>
      <c r="D497" s="247" t="s">
        <v>171</v>
      </c>
      <c r="E497" s="270" t="s">
        <v>21</v>
      </c>
      <c r="F497" s="271" t="s">
        <v>939</v>
      </c>
      <c r="G497" s="269"/>
      <c r="H497" s="270" t="s">
        <v>21</v>
      </c>
      <c r="I497" s="272"/>
      <c r="J497" s="269"/>
      <c r="K497" s="269"/>
      <c r="L497" s="273"/>
      <c r="M497" s="274"/>
      <c r="N497" s="275"/>
      <c r="O497" s="275"/>
      <c r="P497" s="275"/>
      <c r="Q497" s="275"/>
      <c r="R497" s="275"/>
      <c r="S497" s="275"/>
      <c r="T497" s="276"/>
      <c r="AT497" s="277" t="s">
        <v>171</v>
      </c>
      <c r="AU497" s="277" t="s">
        <v>82</v>
      </c>
      <c r="AV497" s="14" t="s">
        <v>80</v>
      </c>
      <c r="AW497" s="14" t="s">
        <v>35</v>
      </c>
      <c r="AX497" s="14" t="s">
        <v>72</v>
      </c>
      <c r="AY497" s="277" t="s">
        <v>161</v>
      </c>
    </row>
    <row r="498" s="12" customFormat="1">
      <c r="B498" s="245"/>
      <c r="C498" s="246"/>
      <c r="D498" s="247" t="s">
        <v>171</v>
      </c>
      <c r="E498" s="248" t="s">
        <v>21</v>
      </c>
      <c r="F498" s="249" t="s">
        <v>946</v>
      </c>
      <c r="G498" s="246"/>
      <c r="H498" s="250">
        <v>73.170000000000002</v>
      </c>
      <c r="I498" s="251"/>
      <c r="J498" s="246"/>
      <c r="K498" s="246"/>
      <c r="L498" s="252"/>
      <c r="M498" s="253"/>
      <c r="N498" s="254"/>
      <c r="O498" s="254"/>
      <c r="P498" s="254"/>
      <c r="Q498" s="254"/>
      <c r="R498" s="254"/>
      <c r="S498" s="254"/>
      <c r="T498" s="255"/>
      <c r="AT498" s="256" t="s">
        <v>171</v>
      </c>
      <c r="AU498" s="256" t="s">
        <v>82</v>
      </c>
      <c r="AV498" s="12" t="s">
        <v>82</v>
      </c>
      <c r="AW498" s="12" t="s">
        <v>35</v>
      </c>
      <c r="AX498" s="12" t="s">
        <v>80</v>
      </c>
      <c r="AY498" s="256" t="s">
        <v>161</v>
      </c>
    </row>
    <row r="499" s="1" customFormat="1" ht="16.5" customHeight="1">
      <c r="B499" s="46"/>
      <c r="C499" s="233" t="s">
        <v>955</v>
      </c>
      <c r="D499" s="233" t="s">
        <v>164</v>
      </c>
      <c r="E499" s="234" t="s">
        <v>956</v>
      </c>
      <c r="F499" s="235" t="s">
        <v>957</v>
      </c>
      <c r="G499" s="236" t="s">
        <v>175</v>
      </c>
      <c r="H499" s="237">
        <v>1088.7239999999999</v>
      </c>
      <c r="I499" s="238"/>
      <c r="J499" s="239">
        <f>ROUND(I499*H499,2)</f>
        <v>0</v>
      </c>
      <c r="K499" s="235" t="s">
        <v>168</v>
      </c>
      <c r="L499" s="72"/>
      <c r="M499" s="240" t="s">
        <v>21</v>
      </c>
      <c r="N499" s="241" t="s">
        <v>43</v>
      </c>
      <c r="O499" s="47"/>
      <c r="P499" s="242">
        <f>O499*H499</f>
        <v>0</v>
      </c>
      <c r="Q499" s="242">
        <v>0</v>
      </c>
      <c r="R499" s="242">
        <f>Q499*H499</f>
        <v>0</v>
      </c>
      <c r="S499" s="242">
        <v>0</v>
      </c>
      <c r="T499" s="243">
        <f>S499*H499</f>
        <v>0</v>
      </c>
      <c r="AR499" s="24" t="s">
        <v>169</v>
      </c>
      <c r="AT499" s="24" t="s">
        <v>164</v>
      </c>
      <c r="AU499" s="24" t="s">
        <v>82</v>
      </c>
      <c r="AY499" s="24" t="s">
        <v>161</v>
      </c>
      <c r="BE499" s="244">
        <f>IF(N499="základní",J499,0)</f>
        <v>0</v>
      </c>
      <c r="BF499" s="244">
        <f>IF(N499="snížená",J499,0)</f>
        <v>0</v>
      </c>
      <c r="BG499" s="244">
        <f>IF(N499="zákl. přenesená",J499,0)</f>
        <v>0</v>
      </c>
      <c r="BH499" s="244">
        <f>IF(N499="sníž. přenesená",J499,0)</f>
        <v>0</v>
      </c>
      <c r="BI499" s="244">
        <f>IF(N499="nulová",J499,0)</f>
        <v>0</v>
      </c>
      <c r="BJ499" s="24" t="s">
        <v>80</v>
      </c>
      <c r="BK499" s="244">
        <f>ROUND(I499*H499,2)</f>
        <v>0</v>
      </c>
      <c r="BL499" s="24" t="s">
        <v>169</v>
      </c>
      <c r="BM499" s="24" t="s">
        <v>958</v>
      </c>
    </row>
    <row r="500" s="1" customFormat="1" ht="16.5" customHeight="1">
      <c r="B500" s="46"/>
      <c r="C500" s="233" t="s">
        <v>959</v>
      </c>
      <c r="D500" s="233" t="s">
        <v>164</v>
      </c>
      <c r="E500" s="234" t="s">
        <v>960</v>
      </c>
      <c r="F500" s="235" t="s">
        <v>961</v>
      </c>
      <c r="G500" s="236" t="s">
        <v>175</v>
      </c>
      <c r="H500" s="237">
        <v>1088.7239999999999</v>
      </c>
      <c r="I500" s="238"/>
      <c r="J500" s="239">
        <f>ROUND(I500*H500,2)</f>
        <v>0</v>
      </c>
      <c r="K500" s="235" t="s">
        <v>168</v>
      </c>
      <c r="L500" s="72"/>
      <c r="M500" s="240" t="s">
        <v>21</v>
      </c>
      <c r="N500" s="241" t="s">
        <v>43</v>
      </c>
      <c r="O500" s="47"/>
      <c r="P500" s="242">
        <f>O500*H500</f>
        <v>0</v>
      </c>
      <c r="Q500" s="242">
        <v>0.001</v>
      </c>
      <c r="R500" s="242">
        <f>Q500*H500</f>
        <v>1.088724</v>
      </c>
      <c r="S500" s="242">
        <v>0.00031</v>
      </c>
      <c r="T500" s="243">
        <f>S500*H500</f>
        <v>0.33750443999999996</v>
      </c>
      <c r="AR500" s="24" t="s">
        <v>169</v>
      </c>
      <c r="AT500" s="24" t="s">
        <v>164</v>
      </c>
      <c r="AU500" s="24" t="s">
        <v>82</v>
      </c>
      <c r="AY500" s="24" t="s">
        <v>161</v>
      </c>
      <c r="BE500" s="244">
        <f>IF(N500="základní",J500,0)</f>
        <v>0</v>
      </c>
      <c r="BF500" s="244">
        <f>IF(N500="snížená",J500,0)</f>
        <v>0</v>
      </c>
      <c r="BG500" s="244">
        <f>IF(N500="zákl. přenesená",J500,0)</f>
        <v>0</v>
      </c>
      <c r="BH500" s="244">
        <f>IF(N500="sníž. přenesená",J500,0)</f>
        <v>0</v>
      </c>
      <c r="BI500" s="244">
        <f>IF(N500="nulová",J500,0)</f>
        <v>0</v>
      </c>
      <c r="BJ500" s="24" t="s">
        <v>80</v>
      </c>
      <c r="BK500" s="244">
        <f>ROUND(I500*H500,2)</f>
        <v>0</v>
      </c>
      <c r="BL500" s="24" t="s">
        <v>169</v>
      </c>
      <c r="BM500" s="24" t="s">
        <v>962</v>
      </c>
    </row>
    <row r="501" s="12" customFormat="1">
      <c r="B501" s="245"/>
      <c r="C501" s="246"/>
      <c r="D501" s="247" t="s">
        <v>171</v>
      </c>
      <c r="E501" s="248" t="s">
        <v>21</v>
      </c>
      <c r="F501" s="249" t="s">
        <v>963</v>
      </c>
      <c r="G501" s="246"/>
      <c r="H501" s="250">
        <v>552.37400000000002</v>
      </c>
      <c r="I501" s="251"/>
      <c r="J501" s="246"/>
      <c r="K501" s="246"/>
      <c r="L501" s="252"/>
      <c r="M501" s="253"/>
      <c r="N501" s="254"/>
      <c r="O501" s="254"/>
      <c r="P501" s="254"/>
      <c r="Q501" s="254"/>
      <c r="R501" s="254"/>
      <c r="S501" s="254"/>
      <c r="T501" s="255"/>
      <c r="AT501" s="256" t="s">
        <v>171</v>
      </c>
      <c r="AU501" s="256" t="s">
        <v>82</v>
      </c>
      <c r="AV501" s="12" t="s">
        <v>82</v>
      </c>
      <c r="AW501" s="12" t="s">
        <v>35</v>
      </c>
      <c r="AX501" s="12" t="s">
        <v>72</v>
      </c>
      <c r="AY501" s="256" t="s">
        <v>161</v>
      </c>
    </row>
    <row r="502" s="12" customFormat="1">
      <c r="B502" s="245"/>
      <c r="C502" s="246"/>
      <c r="D502" s="247" t="s">
        <v>171</v>
      </c>
      <c r="E502" s="248" t="s">
        <v>21</v>
      </c>
      <c r="F502" s="249" t="s">
        <v>964</v>
      </c>
      <c r="G502" s="246"/>
      <c r="H502" s="250">
        <v>536.35000000000002</v>
      </c>
      <c r="I502" s="251"/>
      <c r="J502" s="246"/>
      <c r="K502" s="246"/>
      <c r="L502" s="252"/>
      <c r="M502" s="253"/>
      <c r="N502" s="254"/>
      <c r="O502" s="254"/>
      <c r="P502" s="254"/>
      <c r="Q502" s="254"/>
      <c r="R502" s="254"/>
      <c r="S502" s="254"/>
      <c r="T502" s="255"/>
      <c r="AT502" s="256" t="s">
        <v>171</v>
      </c>
      <c r="AU502" s="256" t="s">
        <v>82</v>
      </c>
      <c r="AV502" s="12" t="s">
        <v>82</v>
      </c>
      <c r="AW502" s="12" t="s">
        <v>35</v>
      </c>
      <c r="AX502" s="12" t="s">
        <v>72</v>
      </c>
      <c r="AY502" s="256" t="s">
        <v>161</v>
      </c>
    </row>
    <row r="503" s="13" customFormat="1">
      <c r="B503" s="257"/>
      <c r="C503" s="258"/>
      <c r="D503" s="247" t="s">
        <v>171</v>
      </c>
      <c r="E503" s="259" t="s">
        <v>21</v>
      </c>
      <c r="F503" s="260" t="s">
        <v>183</v>
      </c>
      <c r="G503" s="258"/>
      <c r="H503" s="261">
        <v>1088.7239999999999</v>
      </c>
      <c r="I503" s="262"/>
      <c r="J503" s="258"/>
      <c r="K503" s="258"/>
      <c r="L503" s="263"/>
      <c r="M503" s="264"/>
      <c r="N503" s="265"/>
      <c r="O503" s="265"/>
      <c r="P503" s="265"/>
      <c r="Q503" s="265"/>
      <c r="R503" s="265"/>
      <c r="S503" s="265"/>
      <c r="T503" s="266"/>
      <c r="AT503" s="267" t="s">
        <v>171</v>
      </c>
      <c r="AU503" s="267" t="s">
        <v>82</v>
      </c>
      <c r="AV503" s="13" t="s">
        <v>162</v>
      </c>
      <c r="AW503" s="13" t="s">
        <v>35</v>
      </c>
      <c r="AX503" s="13" t="s">
        <v>80</v>
      </c>
      <c r="AY503" s="267" t="s">
        <v>161</v>
      </c>
    </row>
    <row r="504" s="1" customFormat="1" ht="16.5" customHeight="1">
      <c r="B504" s="46"/>
      <c r="C504" s="233" t="s">
        <v>965</v>
      </c>
      <c r="D504" s="233" t="s">
        <v>164</v>
      </c>
      <c r="E504" s="234" t="s">
        <v>966</v>
      </c>
      <c r="F504" s="235" t="s">
        <v>967</v>
      </c>
      <c r="G504" s="236" t="s">
        <v>175</v>
      </c>
      <c r="H504" s="237">
        <v>73.170000000000002</v>
      </c>
      <c r="I504" s="238"/>
      <c r="J504" s="239">
        <f>ROUND(I504*H504,2)</f>
        <v>0</v>
      </c>
      <c r="K504" s="235" t="s">
        <v>168</v>
      </c>
      <c r="L504" s="72"/>
      <c r="M504" s="240" t="s">
        <v>21</v>
      </c>
      <c r="N504" s="241" t="s">
        <v>43</v>
      </c>
      <c r="O504" s="47"/>
      <c r="P504" s="242">
        <f>O504*H504</f>
        <v>0</v>
      </c>
      <c r="Q504" s="242">
        <v>0</v>
      </c>
      <c r="R504" s="242">
        <f>Q504*H504</f>
        <v>0</v>
      </c>
      <c r="S504" s="242">
        <v>0.00025000000000000001</v>
      </c>
      <c r="T504" s="243">
        <f>S504*H504</f>
        <v>0.0182925</v>
      </c>
      <c r="AR504" s="24" t="s">
        <v>169</v>
      </c>
      <c r="AT504" s="24" t="s">
        <v>164</v>
      </c>
      <c r="AU504" s="24" t="s">
        <v>82</v>
      </c>
      <c r="AY504" s="24" t="s">
        <v>161</v>
      </c>
      <c r="BE504" s="244">
        <f>IF(N504="základní",J504,0)</f>
        <v>0</v>
      </c>
      <c r="BF504" s="244">
        <f>IF(N504="snížená",J504,0)</f>
        <v>0</v>
      </c>
      <c r="BG504" s="244">
        <f>IF(N504="zákl. přenesená",J504,0)</f>
        <v>0</v>
      </c>
      <c r="BH504" s="244">
        <f>IF(N504="sníž. přenesená",J504,0)</f>
        <v>0</v>
      </c>
      <c r="BI504" s="244">
        <f>IF(N504="nulová",J504,0)</f>
        <v>0</v>
      </c>
      <c r="BJ504" s="24" t="s">
        <v>80</v>
      </c>
      <c r="BK504" s="244">
        <f>ROUND(I504*H504,2)</f>
        <v>0</v>
      </c>
      <c r="BL504" s="24" t="s">
        <v>169</v>
      </c>
      <c r="BM504" s="24" t="s">
        <v>968</v>
      </c>
    </row>
    <row r="505" s="14" customFormat="1">
      <c r="B505" s="268"/>
      <c r="C505" s="269"/>
      <c r="D505" s="247" t="s">
        <v>171</v>
      </c>
      <c r="E505" s="270" t="s">
        <v>21</v>
      </c>
      <c r="F505" s="271" t="s">
        <v>939</v>
      </c>
      <c r="G505" s="269"/>
      <c r="H505" s="270" t="s">
        <v>21</v>
      </c>
      <c r="I505" s="272"/>
      <c r="J505" s="269"/>
      <c r="K505" s="269"/>
      <c r="L505" s="273"/>
      <c r="M505" s="274"/>
      <c r="N505" s="275"/>
      <c r="O505" s="275"/>
      <c r="P505" s="275"/>
      <c r="Q505" s="275"/>
      <c r="R505" s="275"/>
      <c r="S505" s="275"/>
      <c r="T505" s="276"/>
      <c r="AT505" s="277" t="s">
        <v>171</v>
      </c>
      <c r="AU505" s="277" t="s">
        <v>82</v>
      </c>
      <c r="AV505" s="14" t="s">
        <v>80</v>
      </c>
      <c r="AW505" s="14" t="s">
        <v>35</v>
      </c>
      <c r="AX505" s="14" t="s">
        <v>72</v>
      </c>
      <c r="AY505" s="277" t="s">
        <v>161</v>
      </c>
    </row>
    <row r="506" s="12" customFormat="1">
      <c r="B506" s="245"/>
      <c r="C506" s="246"/>
      <c r="D506" s="247" t="s">
        <v>171</v>
      </c>
      <c r="E506" s="248" t="s">
        <v>21</v>
      </c>
      <c r="F506" s="249" t="s">
        <v>946</v>
      </c>
      <c r="G506" s="246"/>
      <c r="H506" s="250">
        <v>73.170000000000002</v>
      </c>
      <c r="I506" s="251"/>
      <c r="J506" s="246"/>
      <c r="K506" s="246"/>
      <c r="L506" s="252"/>
      <c r="M506" s="253"/>
      <c r="N506" s="254"/>
      <c r="O506" s="254"/>
      <c r="P506" s="254"/>
      <c r="Q506" s="254"/>
      <c r="R506" s="254"/>
      <c r="S506" s="254"/>
      <c r="T506" s="255"/>
      <c r="AT506" s="256" t="s">
        <v>171</v>
      </c>
      <c r="AU506" s="256" t="s">
        <v>82</v>
      </c>
      <c r="AV506" s="12" t="s">
        <v>82</v>
      </c>
      <c r="AW506" s="12" t="s">
        <v>35</v>
      </c>
      <c r="AX506" s="12" t="s">
        <v>80</v>
      </c>
      <c r="AY506" s="256" t="s">
        <v>161</v>
      </c>
    </row>
    <row r="507" s="1" customFormat="1" ht="25.5" customHeight="1">
      <c r="B507" s="46"/>
      <c r="C507" s="233" t="s">
        <v>969</v>
      </c>
      <c r="D507" s="233" t="s">
        <v>164</v>
      </c>
      <c r="E507" s="234" t="s">
        <v>970</v>
      </c>
      <c r="F507" s="235" t="s">
        <v>971</v>
      </c>
      <c r="G507" s="236" t="s">
        <v>321</v>
      </c>
      <c r="H507" s="237">
        <v>10</v>
      </c>
      <c r="I507" s="238"/>
      <c r="J507" s="239">
        <f>ROUND(I507*H507,2)</f>
        <v>0</v>
      </c>
      <c r="K507" s="235" t="s">
        <v>168</v>
      </c>
      <c r="L507" s="72"/>
      <c r="M507" s="240" t="s">
        <v>21</v>
      </c>
      <c r="N507" s="241" t="s">
        <v>43</v>
      </c>
      <c r="O507" s="47"/>
      <c r="P507" s="242">
        <f>O507*H507</f>
        <v>0</v>
      </c>
      <c r="Q507" s="242">
        <v>0.00048000000000000001</v>
      </c>
      <c r="R507" s="242">
        <f>Q507*H507</f>
        <v>0.0048000000000000004</v>
      </c>
      <c r="S507" s="242">
        <v>0</v>
      </c>
      <c r="T507" s="243">
        <f>S507*H507</f>
        <v>0</v>
      </c>
      <c r="AR507" s="24" t="s">
        <v>169</v>
      </c>
      <c r="AT507" s="24" t="s">
        <v>164</v>
      </c>
      <c r="AU507" s="24" t="s">
        <v>82</v>
      </c>
      <c r="AY507" s="24" t="s">
        <v>161</v>
      </c>
      <c r="BE507" s="244">
        <f>IF(N507="základní",J507,0)</f>
        <v>0</v>
      </c>
      <c r="BF507" s="244">
        <f>IF(N507="snížená",J507,0)</f>
        <v>0</v>
      </c>
      <c r="BG507" s="244">
        <f>IF(N507="zákl. přenesená",J507,0)</f>
        <v>0</v>
      </c>
      <c r="BH507" s="244">
        <f>IF(N507="sníž. přenesená",J507,0)</f>
        <v>0</v>
      </c>
      <c r="BI507" s="244">
        <f>IF(N507="nulová",J507,0)</f>
        <v>0</v>
      </c>
      <c r="BJ507" s="24" t="s">
        <v>80</v>
      </c>
      <c r="BK507" s="244">
        <f>ROUND(I507*H507,2)</f>
        <v>0</v>
      </c>
      <c r="BL507" s="24" t="s">
        <v>169</v>
      </c>
      <c r="BM507" s="24" t="s">
        <v>972</v>
      </c>
    </row>
    <row r="508" s="12" customFormat="1">
      <c r="B508" s="245"/>
      <c r="C508" s="246"/>
      <c r="D508" s="247" t="s">
        <v>171</v>
      </c>
      <c r="E508" s="248" t="s">
        <v>21</v>
      </c>
      <c r="F508" s="249" t="s">
        <v>973</v>
      </c>
      <c r="G508" s="246"/>
      <c r="H508" s="250">
        <v>10</v>
      </c>
      <c r="I508" s="251"/>
      <c r="J508" s="246"/>
      <c r="K508" s="246"/>
      <c r="L508" s="252"/>
      <c r="M508" s="253"/>
      <c r="N508" s="254"/>
      <c r="O508" s="254"/>
      <c r="P508" s="254"/>
      <c r="Q508" s="254"/>
      <c r="R508" s="254"/>
      <c r="S508" s="254"/>
      <c r="T508" s="255"/>
      <c r="AT508" s="256" t="s">
        <v>171</v>
      </c>
      <c r="AU508" s="256" t="s">
        <v>82</v>
      </c>
      <c r="AV508" s="12" t="s">
        <v>82</v>
      </c>
      <c r="AW508" s="12" t="s">
        <v>35</v>
      </c>
      <c r="AX508" s="12" t="s">
        <v>80</v>
      </c>
      <c r="AY508" s="256" t="s">
        <v>161</v>
      </c>
    </row>
    <row r="509" s="1" customFormat="1" ht="25.5" customHeight="1">
      <c r="B509" s="46"/>
      <c r="C509" s="233" t="s">
        <v>974</v>
      </c>
      <c r="D509" s="233" t="s">
        <v>164</v>
      </c>
      <c r="E509" s="234" t="s">
        <v>975</v>
      </c>
      <c r="F509" s="235" t="s">
        <v>976</v>
      </c>
      <c r="G509" s="236" t="s">
        <v>321</v>
      </c>
      <c r="H509" s="237">
        <v>10</v>
      </c>
      <c r="I509" s="238"/>
      <c r="J509" s="239">
        <f>ROUND(I509*H509,2)</f>
        <v>0</v>
      </c>
      <c r="K509" s="235" t="s">
        <v>168</v>
      </c>
      <c r="L509" s="72"/>
      <c r="M509" s="240" t="s">
        <v>21</v>
      </c>
      <c r="N509" s="241" t="s">
        <v>43</v>
      </c>
      <c r="O509" s="47"/>
      <c r="P509" s="242">
        <f>O509*H509</f>
        <v>0</v>
      </c>
      <c r="Q509" s="242">
        <v>0.0011999999999999999</v>
      </c>
      <c r="R509" s="242">
        <f>Q509*H509</f>
        <v>0.011999999999999999</v>
      </c>
      <c r="S509" s="242">
        <v>0</v>
      </c>
      <c r="T509" s="243">
        <f>S509*H509</f>
        <v>0</v>
      </c>
      <c r="AR509" s="24" t="s">
        <v>169</v>
      </c>
      <c r="AT509" s="24" t="s">
        <v>164</v>
      </c>
      <c r="AU509" s="24" t="s">
        <v>82</v>
      </c>
      <c r="AY509" s="24" t="s">
        <v>161</v>
      </c>
      <c r="BE509" s="244">
        <f>IF(N509="základní",J509,0)</f>
        <v>0</v>
      </c>
      <c r="BF509" s="244">
        <f>IF(N509="snížená",J509,0)</f>
        <v>0</v>
      </c>
      <c r="BG509" s="244">
        <f>IF(N509="zákl. přenesená",J509,0)</f>
        <v>0</v>
      </c>
      <c r="BH509" s="244">
        <f>IF(N509="sníž. přenesená",J509,0)</f>
        <v>0</v>
      </c>
      <c r="BI509" s="244">
        <f>IF(N509="nulová",J509,0)</f>
        <v>0</v>
      </c>
      <c r="BJ509" s="24" t="s">
        <v>80</v>
      </c>
      <c r="BK509" s="244">
        <f>ROUND(I509*H509,2)</f>
        <v>0</v>
      </c>
      <c r="BL509" s="24" t="s">
        <v>169</v>
      </c>
      <c r="BM509" s="24" t="s">
        <v>977</v>
      </c>
    </row>
    <row r="510" s="1" customFormat="1" ht="25.5" customHeight="1">
      <c r="B510" s="46"/>
      <c r="C510" s="233" t="s">
        <v>978</v>
      </c>
      <c r="D510" s="233" t="s">
        <v>164</v>
      </c>
      <c r="E510" s="234" t="s">
        <v>979</v>
      </c>
      <c r="F510" s="235" t="s">
        <v>980</v>
      </c>
      <c r="G510" s="236" t="s">
        <v>321</v>
      </c>
      <c r="H510" s="237">
        <v>10</v>
      </c>
      <c r="I510" s="238"/>
      <c r="J510" s="239">
        <f>ROUND(I510*H510,2)</f>
        <v>0</v>
      </c>
      <c r="K510" s="235" t="s">
        <v>168</v>
      </c>
      <c r="L510" s="72"/>
      <c r="M510" s="240" t="s">
        <v>21</v>
      </c>
      <c r="N510" s="241" t="s">
        <v>43</v>
      </c>
      <c r="O510" s="47"/>
      <c r="P510" s="242">
        <f>O510*H510</f>
        <v>0</v>
      </c>
      <c r="Q510" s="242">
        <v>0.0023999999999999998</v>
      </c>
      <c r="R510" s="242">
        <f>Q510*H510</f>
        <v>0.023999999999999997</v>
      </c>
      <c r="S510" s="242">
        <v>0</v>
      </c>
      <c r="T510" s="243">
        <f>S510*H510</f>
        <v>0</v>
      </c>
      <c r="AR510" s="24" t="s">
        <v>169</v>
      </c>
      <c r="AT510" s="24" t="s">
        <v>164</v>
      </c>
      <c r="AU510" s="24" t="s">
        <v>82</v>
      </c>
      <c r="AY510" s="24" t="s">
        <v>161</v>
      </c>
      <c r="BE510" s="244">
        <f>IF(N510="základní",J510,0)</f>
        <v>0</v>
      </c>
      <c r="BF510" s="244">
        <f>IF(N510="snížená",J510,0)</f>
        <v>0</v>
      </c>
      <c r="BG510" s="244">
        <f>IF(N510="zákl. přenesená",J510,0)</f>
        <v>0</v>
      </c>
      <c r="BH510" s="244">
        <f>IF(N510="sníž. přenesená",J510,0)</f>
        <v>0</v>
      </c>
      <c r="BI510" s="244">
        <f>IF(N510="nulová",J510,0)</f>
        <v>0</v>
      </c>
      <c r="BJ510" s="24" t="s">
        <v>80</v>
      </c>
      <c r="BK510" s="244">
        <f>ROUND(I510*H510,2)</f>
        <v>0</v>
      </c>
      <c r="BL510" s="24" t="s">
        <v>169</v>
      </c>
      <c r="BM510" s="24" t="s">
        <v>981</v>
      </c>
    </row>
    <row r="511" s="1" customFormat="1" ht="16.5" customHeight="1">
      <c r="B511" s="46"/>
      <c r="C511" s="233" t="s">
        <v>982</v>
      </c>
      <c r="D511" s="233" t="s">
        <v>164</v>
      </c>
      <c r="E511" s="234" t="s">
        <v>983</v>
      </c>
      <c r="F511" s="235" t="s">
        <v>984</v>
      </c>
      <c r="G511" s="236" t="s">
        <v>175</v>
      </c>
      <c r="H511" s="237">
        <v>1088.7239999999999</v>
      </c>
      <c r="I511" s="238"/>
      <c r="J511" s="239">
        <f>ROUND(I511*H511,2)</f>
        <v>0</v>
      </c>
      <c r="K511" s="235" t="s">
        <v>168</v>
      </c>
      <c r="L511" s="72"/>
      <c r="M511" s="240" t="s">
        <v>21</v>
      </c>
      <c r="N511" s="241" t="s">
        <v>43</v>
      </c>
      <c r="O511" s="47"/>
      <c r="P511" s="242">
        <f>O511*H511</f>
        <v>0</v>
      </c>
      <c r="Q511" s="242">
        <v>0.00019000000000000001</v>
      </c>
      <c r="R511" s="242">
        <f>Q511*H511</f>
        <v>0.20685756</v>
      </c>
      <c r="S511" s="242">
        <v>0</v>
      </c>
      <c r="T511" s="243">
        <f>S511*H511</f>
        <v>0</v>
      </c>
      <c r="AR511" s="24" t="s">
        <v>169</v>
      </c>
      <c r="AT511" s="24" t="s">
        <v>164</v>
      </c>
      <c r="AU511" s="24" t="s">
        <v>82</v>
      </c>
      <c r="AY511" s="24" t="s">
        <v>161</v>
      </c>
      <c r="BE511" s="244">
        <f>IF(N511="základní",J511,0)</f>
        <v>0</v>
      </c>
      <c r="BF511" s="244">
        <f>IF(N511="snížená",J511,0)</f>
        <v>0</v>
      </c>
      <c r="BG511" s="244">
        <f>IF(N511="zákl. přenesená",J511,0)</f>
        <v>0</v>
      </c>
      <c r="BH511" s="244">
        <f>IF(N511="sníž. přenesená",J511,0)</f>
        <v>0</v>
      </c>
      <c r="BI511" s="244">
        <f>IF(N511="nulová",J511,0)</f>
        <v>0</v>
      </c>
      <c r="BJ511" s="24" t="s">
        <v>80</v>
      </c>
      <c r="BK511" s="244">
        <f>ROUND(I511*H511,2)</f>
        <v>0</v>
      </c>
      <c r="BL511" s="24" t="s">
        <v>169</v>
      </c>
      <c r="BM511" s="24" t="s">
        <v>985</v>
      </c>
    </row>
    <row r="512" s="12" customFormat="1">
      <c r="B512" s="245"/>
      <c r="C512" s="246"/>
      <c r="D512" s="247" t="s">
        <v>171</v>
      </c>
      <c r="E512" s="248" t="s">
        <v>21</v>
      </c>
      <c r="F512" s="249" t="s">
        <v>963</v>
      </c>
      <c r="G512" s="246"/>
      <c r="H512" s="250">
        <v>552.37400000000002</v>
      </c>
      <c r="I512" s="251"/>
      <c r="J512" s="246"/>
      <c r="K512" s="246"/>
      <c r="L512" s="252"/>
      <c r="M512" s="253"/>
      <c r="N512" s="254"/>
      <c r="O512" s="254"/>
      <c r="P512" s="254"/>
      <c r="Q512" s="254"/>
      <c r="R512" s="254"/>
      <c r="S512" s="254"/>
      <c r="T512" s="255"/>
      <c r="AT512" s="256" t="s">
        <v>171</v>
      </c>
      <c r="AU512" s="256" t="s">
        <v>82</v>
      </c>
      <c r="AV512" s="12" t="s">
        <v>82</v>
      </c>
      <c r="AW512" s="12" t="s">
        <v>35</v>
      </c>
      <c r="AX512" s="12" t="s">
        <v>72</v>
      </c>
      <c r="AY512" s="256" t="s">
        <v>161</v>
      </c>
    </row>
    <row r="513" s="12" customFormat="1">
      <c r="B513" s="245"/>
      <c r="C513" s="246"/>
      <c r="D513" s="247" t="s">
        <v>171</v>
      </c>
      <c r="E513" s="248" t="s">
        <v>21</v>
      </c>
      <c r="F513" s="249" t="s">
        <v>964</v>
      </c>
      <c r="G513" s="246"/>
      <c r="H513" s="250">
        <v>536.35000000000002</v>
      </c>
      <c r="I513" s="251"/>
      <c r="J513" s="246"/>
      <c r="K513" s="246"/>
      <c r="L513" s="252"/>
      <c r="M513" s="253"/>
      <c r="N513" s="254"/>
      <c r="O513" s="254"/>
      <c r="P513" s="254"/>
      <c r="Q513" s="254"/>
      <c r="R513" s="254"/>
      <c r="S513" s="254"/>
      <c r="T513" s="255"/>
      <c r="AT513" s="256" t="s">
        <v>171</v>
      </c>
      <c r="AU513" s="256" t="s">
        <v>82</v>
      </c>
      <c r="AV513" s="12" t="s">
        <v>82</v>
      </c>
      <c r="AW513" s="12" t="s">
        <v>35</v>
      </c>
      <c r="AX513" s="12" t="s">
        <v>72</v>
      </c>
      <c r="AY513" s="256" t="s">
        <v>161</v>
      </c>
    </row>
    <row r="514" s="13" customFormat="1">
      <c r="B514" s="257"/>
      <c r="C514" s="258"/>
      <c r="D514" s="247" t="s">
        <v>171</v>
      </c>
      <c r="E514" s="259" t="s">
        <v>21</v>
      </c>
      <c r="F514" s="260" t="s">
        <v>183</v>
      </c>
      <c r="G514" s="258"/>
      <c r="H514" s="261">
        <v>1088.7239999999999</v>
      </c>
      <c r="I514" s="262"/>
      <c r="J514" s="258"/>
      <c r="K514" s="258"/>
      <c r="L514" s="263"/>
      <c r="M514" s="264"/>
      <c r="N514" s="265"/>
      <c r="O514" s="265"/>
      <c r="P514" s="265"/>
      <c r="Q514" s="265"/>
      <c r="R514" s="265"/>
      <c r="S514" s="265"/>
      <c r="T514" s="266"/>
      <c r="AT514" s="267" t="s">
        <v>171</v>
      </c>
      <c r="AU514" s="267" t="s">
        <v>82</v>
      </c>
      <c r="AV514" s="13" t="s">
        <v>162</v>
      </c>
      <c r="AW514" s="13" t="s">
        <v>35</v>
      </c>
      <c r="AX514" s="13" t="s">
        <v>80</v>
      </c>
      <c r="AY514" s="267" t="s">
        <v>161</v>
      </c>
    </row>
    <row r="515" s="1" customFormat="1" ht="25.5" customHeight="1">
      <c r="B515" s="46"/>
      <c r="C515" s="233" t="s">
        <v>986</v>
      </c>
      <c r="D515" s="233" t="s">
        <v>164</v>
      </c>
      <c r="E515" s="234" t="s">
        <v>987</v>
      </c>
      <c r="F515" s="235" t="s">
        <v>988</v>
      </c>
      <c r="G515" s="236" t="s">
        <v>175</v>
      </c>
      <c r="H515" s="237">
        <v>1088.7239999999999</v>
      </c>
      <c r="I515" s="238"/>
      <c r="J515" s="239">
        <f>ROUND(I515*H515,2)</f>
        <v>0</v>
      </c>
      <c r="K515" s="235" t="s">
        <v>168</v>
      </c>
      <c r="L515" s="72"/>
      <c r="M515" s="240" t="s">
        <v>21</v>
      </c>
      <c r="N515" s="241" t="s">
        <v>43</v>
      </c>
      <c r="O515" s="47"/>
      <c r="P515" s="242">
        <f>O515*H515</f>
        <v>0</v>
      </c>
      <c r="Q515" s="242">
        <v>0.00032000000000000003</v>
      </c>
      <c r="R515" s="242">
        <f>Q515*H515</f>
        <v>0.34839167999999998</v>
      </c>
      <c r="S515" s="242">
        <v>0</v>
      </c>
      <c r="T515" s="243">
        <f>S515*H515</f>
        <v>0</v>
      </c>
      <c r="AR515" s="24" t="s">
        <v>169</v>
      </c>
      <c r="AT515" s="24" t="s">
        <v>164</v>
      </c>
      <c r="AU515" s="24" t="s">
        <v>82</v>
      </c>
      <c r="AY515" s="24" t="s">
        <v>161</v>
      </c>
      <c r="BE515" s="244">
        <f>IF(N515="základní",J515,0)</f>
        <v>0</v>
      </c>
      <c r="BF515" s="244">
        <f>IF(N515="snížená",J515,0)</f>
        <v>0</v>
      </c>
      <c r="BG515" s="244">
        <f>IF(N515="zákl. přenesená",J515,0)</f>
        <v>0</v>
      </c>
      <c r="BH515" s="244">
        <f>IF(N515="sníž. přenesená",J515,0)</f>
        <v>0</v>
      </c>
      <c r="BI515" s="244">
        <f>IF(N515="nulová",J515,0)</f>
        <v>0</v>
      </c>
      <c r="BJ515" s="24" t="s">
        <v>80</v>
      </c>
      <c r="BK515" s="244">
        <f>ROUND(I515*H515,2)</f>
        <v>0</v>
      </c>
      <c r="BL515" s="24" t="s">
        <v>169</v>
      </c>
      <c r="BM515" s="24" t="s">
        <v>989</v>
      </c>
    </row>
    <row r="516" s="12" customFormat="1">
      <c r="B516" s="245"/>
      <c r="C516" s="246"/>
      <c r="D516" s="247" t="s">
        <v>171</v>
      </c>
      <c r="E516" s="248" t="s">
        <v>21</v>
      </c>
      <c r="F516" s="249" t="s">
        <v>963</v>
      </c>
      <c r="G516" s="246"/>
      <c r="H516" s="250">
        <v>552.37400000000002</v>
      </c>
      <c r="I516" s="251"/>
      <c r="J516" s="246"/>
      <c r="K516" s="246"/>
      <c r="L516" s="252"/>
      <c r="M516" s="253"/>
      <c r="N516" s="254"/>
      <c r="O516" s="254"/>
      <c r="P516" s="254"/>
      <c r="Q516" s="254"/>
      <c r="R516" s="254"/>
      <c r="S516" s="254"/>
      <c r="T516" s="255"/>
      <c r="AT516" s="256" t="s">
        <v>171</v>
      </c>
      <c r="AU516" s="256" t="s">
        <v>82</v>
      </c>
      <c r="AV516" s="12" t="s">
        <v>82</v>
      </c>
      <c r="AW516" s="12" t="s">
        <v>35</v>
      </c>
      <c r="AX516" s="12" t="s">
        <v>72</v>
      </c>
      <c r="AY516" s="256" t="s">
        <v>161</v>
      </c>
    </row>
    <row r="517" s="12" customFormat="1">
      <c r="B517" s="245"/>
      <c r="C517" s="246"/>
      <c r="D517" s="247" t="s">
        <v>171</v>
      </c>
      <c r="E517" s="248" t="s">
        <v>21</v>
      </c>
      <c r="F517" s="249" t="s">
        <v>964</v>
      </c>
      <c r="G517" s="246"/>
      <c r="H517" s="250">
        <v>536.35000000000002</v>
      </c>
      <c r="I517" s="251"/>
      <c r="J517" s="246"/>
      <c r="K517" s="246"/>
      <c r="L517" s="252"/>
      <c r="M517" s="253"/>
      <c r="N517" s="254"/>
      <c r="O517" s="254"/>
      <c r="P517" s="254"/>
      <c r="Q517" s="254"/>
      <c r="R517" s="254"/>
      <c r="S517" s="254"/>
      <c r="T517" s="255"/>
      <c r="AT517" s="256" t="s">
        <v>171</v>
      </c>
      <c r="AU517" s="256" t="s">
        <v>82</v>
      </c>
      <c r="AV517" s="12" t="s">
        <v>82</v>
      </c>
      <c r="AW517" s="12" t="s">
        <v>35</v>
      </c>
      <c r="AX517" s="12" t="s">
        <v>72</v>
      </c>
      <c r="AY517" s="256" t="s">
        <v>161</v>
      </c>
    </row>
    <row r="518" s="13" customFormat="1">
      <c r="B518" s="257"/>
      <c r="C518" s="258"/>
      <c r="D518" s="247" t="s">
        <v>171</v>
      </c>
      <c r="E518" s="259" t="s">
        <v>21</v>
      </c>
      <c r="F518" s="260" t="s">
        <v>183</v>
      </c>
      <c r="G518" s="258"/>
      <c r="H518" s="261">
        <v>1088.7239999999999</v>
      </c>
      <c r="I518" s="262"/>
      <c r="J518" s="258"/>
      <c r="K518" s="258"/>
      <c r="L518" s="263"/>
      <c r="M518" s="264"/>
      <c r="N518" s="265"/>
      <c r="O518" s="265"/>
      <c r="P518" s="265"/>
      <c r="Q518" s="265"/>
      <c r="R518" s="265"/>
      <c r="S518" s="265"/>
      <c r="T518" s="266"/>
      <c r="AT518" s="267" t="s">
        <v>171</v>
      </c>
      <c r="AU518" s="267" t="s">
        <v>82</v>
      </c>
      <c r="AV518" s="13" t="s">
        <v>162</v>
      </c>
      <c r="AW518" s="13" t="s">
        <v>35</v>
      </c>
      <c r="AX518" s="13" t="s">
        <v>80</v>
      </c>
      <c r="AY518" s="267" t="s">
        <v>161</v>
      </c>
    </row>
    <row r="519" s="1" customFormat="1" ht="25.5" customHeight="1">
      <c r="B519" s="46"/>
      <c r="C519" s="233" t="s">
        <v>990</v>
      </c>
      <c r="D519" s="233" t="s">
        <v>164</v>
      </c>
      <c r="E519" s="234" t="s">
        <v>991</v>
      </c>
      <c r="F519" s="235" t="s">
        <v>992</v>
      </c>
      <c r="G519" s="236" t="s">
        <v>175</v>
      </c>
      <c r="H519" s="237">
        <v>73.170000000000002</v>
      </c>
      <c r="I519" s="238"/>
      <c r="J519" s="239">
        <f>ROUND(I519*H519,2)</f>
        <v>0</v>
      </c>
      <c r="K519" s="235" t="s">
        <v>168</v>
      </c>
      <c r="L519" s="72"/>
      <c r="M519" s="240" t="s">
        <v>21</v>
      </c>
      <c r="N519" s="241" t="s">
        <v>43</v>
      </c>
      <c r="O519" s="47"/>
      <c r="P519" s="242">
        <f>O519*H519</f>
        <v>0</v>
      </c>
      <c r="Q519" s="242">
        <v>0.00040000000000000002</v>
      </c>
      <c r="R519" s="242">
        <f>Q519*H519</f>
        <v>0.029268000000000002</v>
      </c>
      <c r="S519" s="242">
        <v>0</v>
      </c>
      <c r="T519" s="243">
        <f>S519*H519</f>
        <v>0</v>
      </c>
      <c r="AR519" s="24" t="s">
        <v>169</v>
      </c>
      <c r="AT519" s="24" t="s">
        <v>164</v>
      </c>
      <c r="AU519" s="24" t="s">
        <v>82</v>
      </c>
      <c r="AY519" s="24" t="s">
        <v>161</v>
      </c>
      <c r="BE519" s="244">
        <f>IF(N519="základní",J519,0)</f>
        <v>0</v>
      </c>
      <c r="BF519" s="244">
        <f>IF(N519="snížená",J519,0)</f>
        <v>0</v>
      </c>
      <c r="BG519" s="244">
        <f>IF(N519="zákl. přenesená",J519,0)</f>
        <v>0</v>
      </c>
      <c r="BH519" s="244">
        <f>IF(N519="sníž. přenesená",J519,0)</f>
        <v>0</v>
      </c>
      <c r="BI519" s="244">
        <f>IF(N519="nulová",J519,0)</f>
        <v>0</v>
      </c>
      <c r="BJ519" s="24" t="s">
        <v>80</v>
      </c>
      <c r="BK519" s="244">
        <f>ROUND(I519*H519,2)</f>
        <v>0</v>
      </c>
      <c r="BL519" s="24" t="s">
        <v>169</v>
      </c>
      <c r="BM519" s="24" t="s">
        <v>993</v>
      </c>
    </row>
    <row r="520" s="14" customFormat="1">
      <c r="B520" s="268"/>
      <c r="C520" s="269"/>
      <c r="D520" s="247" t="s">
        <v>171</v>
      </c>
      <c r="E520" s="270" t="s">
        <v>21</v>
      </c>
      <c r="F520" s="271" t="s">
        <v>939</v>
      </c>
      <c r="G520" s="269"/>
      <c r="H520" s="270" t="s">
        <v>21</v>
      </c>
      <c r="I520" s="272"/>
      <c r="J520" s="269"/>
      <c r="K520" s="269"/>
      <c r="L520" s="273"/>
      <c r="M520" s="274"/>
      <c r="N520" s="275"/>
      <c r="O520" s="275"/>
      <c r="P520" s="275"/>
      <c r="Q520" s="275"/>
      <c r="R520" s="275"/>
      <c r="S520" s="275"/>
      <c r="T520" s="276"/>
      <c r="AT520" s="277" t="s">
        <v>171</v>
      </c>
      <c r="AU520" s="277" t="s">
        <v>82</v>
      </c>
      <c r="AV520" s="14" t="s">
        <v>80</v>
      </c>
      <c r="AW520" s="14" t="s">
        <v>35</v>
      </c>
      <c r="AX520" s="14" t="s">
        <v>72</v>
      </c>
      <c r="AY520" s="277" t="s">
        <v>161</v>
      </c>
    </row>
    <row r="521" s="12" customFormat="1">
      <c r="B521" s="245"/>
      <c r="C521" s="246"/>
      <c r="D521" s="247" t="s">
        <v>171</v>
      </c>
      <c r="E521" s="248" t="s">
        <v>21</v>
      </c>
      <c r="F521" s="249" t="s">
        <v>946</v>
      </c>
      <c r="G521" s="246"/>
      <c r="H521" s="250">
        <v>73.170000000000002</v>
      </c>
      <c r="I521" s="251"/>
      <c r="J521" s="246"/>
      <c r="K521" s="246"/>
      <c r="L521" s="252"/>
      <c r="M521" s="253"/>
      <c r="N521" s="254"/>
      <c r="O521" s="254"/>
      <c r="P521" s="254"/>
      <c r="Q521" s="254"/>
      <c r="R521" s="254"/>
      <c r="S521" s="254"/>
      <c r="T521" s="255"/>
      <c r="AT521" s="256" t="s">
        <v>171</v>
      </c>
      <c r="AU521" s="256" t="s">
        <v>82</v>
      </c>
      <c r="AV521" s="12" t="s">
        <v>82</v>
      </c>
      <c r="AW521" s="12" t="s">
        <v>35</v>
      </c>
      <c r="AX521" s="12" t="s">
        <v>80</v>
      </c>
      <c r="AY521" s="256" t="s">
        <v>161</v>
      </c>
    </row>
    <row r="522" s="1" customFormat="1" ht="25.5" customHeight="1">
      <c r="B522" s="46"/>
      <c r="C522" s="278" t="s">
        <v>994</v>
      </c>
      <c r="D522" s="278" t="s">
        <v>286</v>
      </c>
      <c r="E522" s="279" t="s">
        <v>995</v>
      </c>
      <c r="F522" s="280" t="s">
        <v>996</v>
      </c>
      <c r="G522" s="281" t="s">
        <v>175</v>
      </c>
      <c r="H522" s="282">
        <v>84.146000000000001</v>
      </c>
      <c r="I522" s="283"/>
      <c r="J522" s="284">
        <f>ROUND(I522*H522,2)</f>
        <v>0</v>
      </c>
      <c r="K522" s="280" t="s">
        <v>199</v>
      </c>
      <c r="L522" s="285"/>
      <c r="M522" s="286" t="s">
        <v>21</v>
      </c>
      <c r="N522" s="287" t="s">
        <v>43</v>
      </c>
      <c r="O522" s="47"/>
      <c r="P522" s="242">
        <f>O522*H522</f>
        <v>0</v>
      </c>
      <c r="Q522" s="242">
        <v>0</v>
      </c>
      <c r="R522" s="242">
        <f>Q522*H522</f>
        <v>0</v>
      </c>
      <c r="S522" s="242">
        <v>0</v>
      </c>
      <c r="T522" s="243">
        <f>S522*H522</f>
        <v>0</v>
      </c>
      <c r="AR522" s="24" t="s">
        <v>207</v>
      </c>
      <c r="AT522" s="24" t="s">
        <v>286</v>
      </c>
      <c r="AU522" s="24" t="s">
        <v>82</v>
      </c>
      <c r="AY522" s="24" t="s">
        <v>161</v>
      </c>
      <c r="BE522" s="244">
        <f>IF(N522="základní",J522,0)</f>
        <v>0</v>
      </c>
      <c r="BF522" s="244">
        <f>IF(N522="snížená",J522,0)</f>
        <v>0</v>
      </c>
      <c r="BG522" s="244">
        <f>IF(N522="zákl. přenesená",J522,0)</f>
        <v>0</v>
      </c>
      <c r="BH522" s="244">
        <f>IF(N522="sníž. přenesená",J522,0)</f>
        <v>0</v>
      </c>
      <c r="BI522" s="244">
        <f>IF(N522="nulová",J522,0)</f>
        <v>0</v>
      </c>
      <c r="BJ522" s="24" t="s">
        <v>80</v>
      </c>
      <c r="BK522" s="244">
        <f>ROUND(I522*H522,2)</f>
        <v>0</v>
      </c>
      <c r="BL522" s="24" t="s">
        <v>169</v>
      </c>
      <c r="BM522" s="24" t="s">
        <v>997</v>
      </c>
    </row>
    <row r="523" s="12" customFormat="1">
      <c r="B523" s="245"/>
      <c r="C523" s="246"/>
      <c r="D523" s="247" t="s">
        <v>171</v>
      </c>
      <c r="E523" s="248" t="s">
        <v>21</v>
      </c>
      <c r="F523" s="249" t="s">
        <v>998</v>
      </c>
      <c r="G523" s="246"/>
      <c r="H523" s="250">
        <v>84.146000000000001</v>
      </c>
      <c r="I523" s="251"/>
      <c r="J523" s="246"/>
      <c r="K523" s="246"/>
      <c r="L523" s="252"/>
      <c r="M523" s="253"/>
      <c r="N523" s="254"/>
      <c r="O523" s="254"/>
      <c r="P523" s="254"/>
      <c r="Q523" s="254"/>
      <c r="R523" s="254"/>
      <c r="S523" s="254"/>
      <c r="T523" s="255"/>
      <c r="AT523" s="256" t="s">
        <v>171</v>
      </c>
      <c r="AU523" s="256" t="s">
        <v>82</v>
      </c>
      <c r="AV523" s="12" t="s">
        <v>82</v>
      </c>
      <c r="AW523" s="12" t="s">
        <v>35</v>
      </c>
      <c r="AX523" s="12" t="s">
        <v>80</v>
      </c>
      <c r="AY523" s="256" t="s">
        <v>161</v>
      </c>
    </row>
    <row r="524" s="11" customFormat="1" ht="29.88" customHeight="1">
      <c r="B524" s="217"/>
      <c r="C524" s="218"/>
      <c r="D524" s="219" t="s">
        <v>71</v>
      </c>
      <c r="E524" s="231" t="s">
        <v>999</v>
      </c>
      <c r="F524" s="231" t="s">
        <v>1000</v>
      </c>
      <c r="G524" s="218"/>
      <c r="H524" s="218"/>
      <c r="I524" s="221"/>
      <c r="J524" s="232">
        <f>BK524</f>
        <v>0</v>
      </c>
      <c r="K524" s="218"/>
      <c r="L524" s="223"/>
      <c r="M524" s="224"/>
      <c r="N524" s="225"/>
      <c r="O524" s="225"/>
      <c r="P524" s="226">
        <f>SUM(P525:P529)</f>
        <v>0</v>
      </c>
      <c r="Q524" s="225"/>
      <c r="R524" s="226">
        <f>SUM(R525:R529)</f>
        <v>0</v>
      </c>
      <c r="S524" s="225"/>
      <c r="T524" s="227">
        <f>SUM(T525:T529)</f>
        <v>0</v>
      </c>
      <c r="AR524" s="228" t="s">
        <v>82</v>
      </c>
      <c r="AT524" s="229" t="s">
        <v>71</v>
      </c>
      <c r="AU524" s="229" t="s">
        <v>80</v>
      </c>
      <c r="AY524" s="228" t="s">
        <v>161</v>
      </c>
      <c r="BK524" s="230">
        <f>SUM(BK525:BK529)</f>
        <v>0</v>
      </c>
    </row>
    <row r="525" s="1" customFormat="1" ht="25.5" customHeight="1">
      <c r="B525" s="46"/>
      <c r="C525" s="233" t="s">
        <v>1001</v>
      </c>
      <c r="D525" s="233" t="s">
        <v>164</v>
      </c>
      <c r="E525" s="234" t="s">
        <v>1002</v>
      </c>
      <c r="F525" s="235" t="s">
        <v>1003</v>
      </c>
      <c r="G525" s="236" t="s">
        <v>175</v>
      </c>
      <c r="H525" s="237">
        <v>14.82</v>
      </c>
      <c r="I525" s="238"/>
      <c r="J525" s="239">
        <f>ROUND(I525*H525,2)</f>
        <v>0</v>
      </c>
      <c r="K525" s="235" t="s">
        <v>199</v>
      </c>
      <c r="L525" s="72"/>
      <c r="M525" s="240" t="s">
        <v>21</v>
      </c>
      <c r="N525" s="241" t="s">
        <v>43</v>
      </c>
      <c r="O525" s="47"/>
      <c r="P525" s="242">
        <f>O525*H525</f>
        <v>0</v>
      </c>
      <c r="Q525" s="242">
        <v>0</v>
      </c>
      <c r="R525" s="242">
        <f>Q525*H525</f>
        <v>0</v>
      </c>
      <c r="S525" s="242">
        <v>0</v>
      </c>
      <c r="T525" s="243">
        <f>S525*H525</f>
        <v>0</v>
      </c>
      <c r="AR525" s="24" t="s">
        <v>255</v>
      </c>
      <c r="AT525" s="24" t="s">
        <v>164</v>
      </c>
      <c r="AU525" s="24" t="s">
        <v>82</v>
      </c>
      <c r="AY525" s="24" t="s">
        <v>161</v>
      </c>
      <c r="BE525" s="244">
        <f>IF(N525="základní",J525,0)</f>
        <v>0</v>
      </c>
      <c r="BF525" s="244">
        <f>IF(N525="snížená",J525,0)</f>
        <v>0</v>
      </c>
      <c r="BG525" s="244">
        <f>IF(N525="zákl. přenesená",J525,0)</f>
        <v>0</v>
      </c>
      <c r="BH525" s="244">
        <f>IF(N525="sníž. přenesená",J525,0)</f>
        <v>0</v>
      </c>
      <c r="BI525" s="244">
        <f>IF(N525="nulová",J525,0)</f>
        <v>0</v>
      </c>
      <c r="BJ525" s="24" t="s">
        <v>80</v>
      </c>
      <c r="BK525" s="244">
        <f>ROUND(I525*H525,2)</f>
        <v>0</v>
      </c>
      <c r="BL525" s="24" t="s">
        <v>255</v>
      </c>
      <c r="BM525" s="24" t="s">
        <v>1004</v>
      </c>
    </row>
    <row r="526" s="12" customFormat="1">
      <c r="B526" s="245"/>
      <c r="C526" s="246"/>
      <c r="D526" s="247" t="s">
        <v>171</v>
      </c>
      <c r="E526" s="248" t="s">
        <v>21</v>
      </c>
      <c r="F526" s="249" t="s">
        <v>1005</v>
      </c>
      <c r="G526" s="246"/>
      <c r="H526" s="250">
        <v>14.82</v>
      </c>
      <c r="I526" s="251"/>
      <c r="J526" s="246"/>
      <c r="K526" s="246"/>
      <c r="L526" s="252"/>
      <c r="M526" s="253"/>
      <c r="N526" s="254"/>
      <c r="O526" s="254"/>
      <c r="P526" s="254"/>
      <c r="Q526" s="254"/>
      <c r="R526" s="254"/>
      <c r="S526" s="254"/>
      <c r="T526" s="255"/>
      <c r="AT526" s="256" t="s">
        <v>171</v>
      </c>
      <c r="AU526" s="256" t="s">
        <v>82</v>
      </c>
      <c r="AV526" s="12" t="s">
        <v>82</v>
      </c>
      <c r="AW526" s="12" t="s">
        <v>35</v>
      </c>
      <c r="AX526" s="12" t="s">
        <v>80</v>
      </c>
      <c r="AY526" s="256" t="s">
        <v>161</v>
      </c>
    </row>
    <row r="527" s="1" customFormat="1" ht="25.5" customHeight="1">
      <c r="B527" s="46"/>
      <c r="C527" s="233" t="s">
        <v>1006</v>
      </c>
      <c r="D527" s="233" t="s">
        <v>164</v>
      </c>
      <c r="E527" s="234" t="s">
        <v>1007</v>
      </c>
      <c r="F527" s="235" t="s">
        <v>1008</v>
      </c>
      <c r="G527" s="236" t="s">
        <v>175</v>
      </c>
      <c r="H527" s="237">
        <v>27</v>
      </c>
      <c r="I527" s="238"/>
      <c r="J527" s="239">
        <f>ROUND(I527*H527,2)</f>
        <v>0</v>
      </c>
      <c r="K527" s="235" t="s">
        <v>168</v>
      </c>
      <c r="L527" s="72"/>
      <c r="M527" s="240" t="s">
        <v>21</v>
      </c>
      <c r="N527" s="241" t="s">
        <v>43</v>
      </c>
      <c r="O527" s="47"/>
      <c r="P527" s="242">
        <f>O527*H527</f>
        <v>0</v>
      </c>
      <c r="Q527" s="242">
        <v>0</v>
      </c>
      <c r="R527" s="242">
        <f>Q527*H527</f>
        <v>0</v>
      </c>
      <c r="S527" s="242">
        <v>0</v>
      </c>
      <c r="T527" s="243">
        <f>S527*H527</f>
        <v>0</v>
      </c>
      <c r="AR527" s="24" t="s">
        <v>255</v>
      </c>
      <c r="AT527" s="24" t="s">
        <v>164</v>
      </c>
      <c r="AU527" s="24" t="s">
        <v>82</v>
      </c>
      <c r="AY527" s="24" t="s">
        <v>161</v>
      </c>
      <c r="BE527" s="244">
        <f>IF(N527="základní",J527,0)</f>
        <v>0</v>
      </c>
      <c r="BF527" s="244">
        <f>IF(N527="snížená",J527,0)</f>
        <v>0</v>
      </c>
      <c r="BG527" s="244">
        <f>IF(N527="zákl. přenesená",J527,0)</f>
        <v>0</v>
      </c>
      <c r="BH527" s="244">
        <f>IF(N527="sníž. přenesená",J527,0)</f>
        <v>0</v>
      </c>
      <c r="BI527" s="244">
        <f>IF(N527="nulová",J527,0)</f>
        <v>0</v>
      </c>
      <c r="BJ527" s="24" t="s">
        <v>80</v>
      </c>
      <c r="BK527" s="244">
        <f>ROUND(I527*H527,2)</f>
        <v>0</v>
      </c>
      <c r="BL527" s="24" t="s">
        <v>255</v>
      </c>
      <c r="BM527" s="24" t="s">
        <v>1009</v>
      </c>
    </row>
    <row r="528" s="12" customFormat="1">
      <c r="B528" s="245"/>
      <c r="C528" s="246"/>
      <c r="D528" s="247" t="s">
        <v>171</v>
      </c>
      <c r="E528" s="248" t="s">
        <v>21</v>
      </c>
      <c r="F528" s="249" t="s">
        <v>1010</v>
      </c>
      <c r="G528" s="246"/>
      <c r="H528" s="250">
        <v>27</v>
      </c>
      <c r="I528" s="251"/>
      <c r="J528" s="246"/>
      <c r="K528" s="246"/>
      <c r="L528" s="252"/>
      <c r="M528" s="253"/>
      <c r="N528" s="254"/>
      <c r="O528" s="254"/>
      <c r="P528" s="254"/>
      <c r="Q528" s="254"/>
      <c r="R528" s="254"/>
      <c r="S528" s="254"/>
      <c r="T528" s="255"/>
      <c r="AT528" s="256" t="s">
        <v>171</v>
      </c>
      <c r="AU528" s="256" t="s">
        <v>82</v>
      </c>
      <c r="AV528" s="12" t="s">
        <v>82</v>
      </c>
      <c r="AW528" s="12" t="s">
        <v>35</v>
      </c>
      <c r="AX528" s="12" t="s">
        <v>80</v>
      </c>
      <c r="AY528" s="256" t="s">
        <v>161</v>
      </c>
    </row>
    <row r="529" s="1" customFormat="1" ht="16.5" customHeight="1">
      <c r="B529" s="46"/>
      <c r="C529" s="278" t="s">
        <v>1011</v>
      </c>
      <c r="D529" s="278" t="s">
        <v>286</v>
      </c>
      <c r="E529" s="279" t="s">
        <v>1012</v>
      </c>
      <c r="F529" s="280" t="s">
        <v>1013</v>
      </c>
      <c r="G529" s="281" t="s">
        <v>175</v>
      </c>
      <c r="H529" s="282">
        <v>27</v>
      </c>
      <c r="I529" s="283"/>
      <c r="J529" s="284">
        <f>ROUND(I529*H529,2)</f>
        <v>0</v>
      </c>
      <c r="K529" s="280" t="s">
        <v>199</v>
      </c>
      <c r="L529" s="285"/>
      <c r="M529" s="286" t="s">
        <v>21</v>
      </c>
      <c r="N529" s="287" t="s">
        <v>43</v>
      </c>
      <c r="O529" s="47"/>
      <c r="P529" s="242">
        <f>O529*H529</f>
        <v>0</v>
      </c>
      <c r="Q529" s="242">
        <v>0</v>
      </c>
      <c r="R529" s="242">
        <f>Q529*H529</f>
        <v>0</v>
      </c>
      <c r="S529" s="242">
        <v>0</v>
      </c>
      <c r="T529" s="243">
        <f>S529*H529</f>
        <v>0</v>
      </c>
      <c r="AR529" s="24" t="s">
        <v>345</v>
      </c>
      <c r="AT529" s="24" t="s">
        <v>286</v>
      </c>
      <c r="AU529" s="24" t="s">
        <v>82</v>
      </c>
      <c r="AY529" s="24" t="s">
        <v>161</v>
      </c>
      <c r="BE529" s="244">
        <f>IF(N529="základní",J529,0)</f>
        <v>0</v>
      </c>
      <c r="BF529" s="244">
        <f>IF(N529="snížená",J529,0)</f>
        <v>0</v>
      </c>
      <c r="BG529" s="244">
        <f>IF(N529="zákl. přenesená",J529,0)</f>
        <v>0</v>
      </c>
      <c r="BH529" s="244">
        <f>IF(N529="sníž. přenesená",J529,0)</f>
        <v>0</v>
      </c>
      <c r="BI529" s="244">
        <f>IF(N529="nulová",J529,0)</f>
        <v>0</v>
      </c>
      <c r="BJ529" s="24" t="s">
        <v>80</v>
      </c>
      <c r="BK529" s="244">
        <f>ROUND(I529*H529,2)</f>
        <v>0</v>
      </c>
      <c r="BL529" s="24" t="s">
        <v>255</v>
      </c>
      <c r="BM529" s="24" t="s">
        <v>1014</v>
      </c>
    </row>
    <row r="530" s="11" customFormat="1" ht="37.44" customHeight="1">
      <c r="B530" s="217"/>
      <c r="C530" s="218"/>
      <c r="D530" s="219" t="s">
        <v>71</v>
      </c>
      <c r="E530" s="220" t="s">
        <v>1015</v>
      </c>
      <c r="F530" s="220" t="s">
        <v>1016</v>
      </c>
      <c r="G530" s="218"/>
      <c r="H530" s="218"/>
      <c r="I530" s="221"/>
      <c r="J530" s="222">
        <f>BK530</f>
        <v>0</v>
      </c>
      <c r="K530" s="218"/>
      <c r="L530" s="223"/>
      <c r="M530" s="224"/>
      <c r="N530" s="225"/>
      <c r="O530" s="225"/>
      <c r="P530" s="226">
        <f>SUM(P531:P534)</f>
        <v>0</v>
      </c>
      <c r="Q530" s="225"/>
      <c r="R530" s="226">
        <f>SUM(R531:R534)</f>
        <v>0</v>
      </c>
      <c r="S530" s="225"/>
      <c r="T530" s="227">
        <f>SUM(T531:T534)</f>
        <v>0</v>
      </c>
      <c r="AR530" s="228" t="s">
        <v>169</v>
      </c>
      <c r="AT530" s="229" t="s">
        <v>71</v>
      </c>
      <c r="AU530" s="229" t="s">
        <v>72</v>
      </c>
      <c r="AY530" s="228" t="s">
        <v>161</v>
      </c>
      <c r="BK530" s="230">
        <f>SUM(BK531:BK534)</f>
        <v>0</v>
      </c>
    </row>
    <row r="531" s="1" customFormat="1" ht="25.5" customHeight="1">
      <c r="B531" s="46"/>
      <c r="C531" s="233" t="s">
        <v>1017</v>
      </c>
      <c r="D531" s="233" t="s">
        <v>164</v>
      </c>
      <c r="E531" s="234" t="s">
        <v>1018</v>
      </c>
      <c r="F531" s="235" t="s">
        <v>1019</v>
      </c>
      <c r="G531" s="236" t="s">
        <v>1020</v>
      </c>
      <c r="H531" s="237">
        <v>30</v>
      </c>
      <c r="I531" s="238"/>
      <c r="J531" s="239">
        <f>ROUND(I531*H531,2)</f>
        <v>0</v>
      </c>
      <c r="K531" s="235" t="s">
        <v>168</v>
      </c>
      <c r="L531" s="72"/>
      <c r="M531" s="240" t="s">
        <v>21</v>
      </c>
      <c r="N531" s="241" t="s">
        <v>43</v>
      </c>
      <c r="O531" s="47"/>
      <c r="P531" s="242">
        <f>O531*H531</f>
        <v>0</v>
      </c>
      <c r="Q531" s="242">
        <v>0</v>
      </c>
      <c r="R531" s="242">
        <f>Q531*H531</f>
        <v>0</v>
      </c>
      <c r="S531" s="242">
        <v>0</v>
      </c>
      <c r="T531" s="243">
        <f>S531*H531</f>
        <v>0</v>
      </c>
      <c r="AR531" s="24" t="s">
        <v>1021</v>
      </c>
      <c r="AT531" s="24" t="s">
        <v>164</v>
      </c>
      <c r="AU531" s="24" t="s">
        <v>80</v>
      </c>
      <c r="AY531" s="24" t="s">
        <v>161</v>
      </c>
      <c r="BE531" s="244">
        <f>IF(N531="základní",J531,0)</f>
        <v>0</v>
      </c>
      <c r="BF531" s="244">
        <f>IF(N531="snížená",J531,0)</f>
        <v>0</v>
      </c>
      <c r="BG531" s="244">
        <f>IF(N531="zákl. přenesená",J531,0)</f>
        <v>0</v>
      </c>
      <c r="BH531" s="244">
        <f>IF(N531="sníž. přenesená",J531,0)</f>
        <v>0</v>
      </c>
      <c r="BI531" s="244">
        <f>IF(N531="nulová",J531,0)</f>
        <v>0</v>
      </c>
      <c r="BJ531" s="24" t="s">
        <v>80</v>
      </c>
      <c r="BK531" s="244">
        <f>ROUND(I531*H531,2)</f>
        <v>0</v>
      </c>
      <c r="BL531" s="24" t="s">
        <v>1021</v>
      </c>
      <c r="BM531" s="24" t="s">
        <v>1022</v>
      </c>
    </row>
    <row r="532" s="12" customFormat="1">
      <c r="B532" s="245"/>
      <c r="C532" s="246"/>
      <c r="D532" s="247" t="s">
        <v>171</v>
      </c>
      <c r="E532" s="248" t="s">
        <v>21</v>
      </c>
      <c r="F532" s="249" t="s">
        <v>1023</v>
      </c>
      <c r="G532" s="246"/>
      <c r="H532" s="250">
        <v>15</v>
      </c>
      <c r="I532" s="251"/>
      <c r="J532" s="246"/>
      <c r="K532" s="246"/>
      <c r="L532" s="252"/>
      <c r="M532" s="253"/>
      <c r="N532" s="254"/>
      <c r="O532" s="254"/>
      <c r="P532" s="254"/>
      <c r="Q532" s="254"/>
      <c r="R532" s="254"/>
      <c r="S532" s="254"/>
      <c r="T532" s="255"/>
      <c r="AT532" s="256" t="s">
        <v>171</v>
      </c>
      <c r="AU532" s="256" t="s">
        <v>80</v>
      </c>
      <c r="AV532" s="12" t="s">
        <v>82</v>
      </c>
      <c r="AW532" s="12" t="s">
        <v>35</v>
      </c>
      <c r="AX532" s="12" t="s">
        <v>72</v>
      </c>
      <c r="AY532" s="256" t="s">
        <v>161</v>
      </c>
    </row>
    <row r="533" s="12" customFormat="1">
      <c r="B533" s="245"/>
      <c r="C533" s="246"/>
      <c r="D533" s="247" t="s">
        <v>171</v>
      </c>
      <c r="E533" s="248" t="s">
        <v>21</v>
      </c>
      <c r="F533" s="249" t="s">
        <v>1024</v>
      </c>
      <c r="G533" s="246"/>
      <c r="H533" s="250">
        <v>15</v>
      </c>
      <c r="I533" s="251"/>
      <c r="J533" s="246"/>
      <c r="K533" s="246"/>
      <c r="L533" s="252"/>
      <c r="M533" s="253"/>
      <c r="N533" s="254"/>
      <c r="O533" s="254"/>
      <c r="P533" s="254"/>
      <c r="Q533" s="254"/>
      <c r="R533" s="254"/>
      <c r="S533" s="254"/>
      <c r="T533" s="255"/>
      <c r="AT533" s="256" t="s">
        <v>171</v>
      </c>
      <c r="AU533" s="256" t="s">
        <v>80</v>
      </c>
      <c r="AV533" s="12" t="s">
        <v>82</v>
      </c>
      <c r="AW533" s="12" t="s">
        <v>35</v>
      </c>
      <c r="AX533" s="12" t="s">
        <v>72</v>
      </c>
      <c r="AY533" s="256" t="s">
        <v>161</v>
      </c>
    </row>
    <row r="534" s="13" customFormat="1">
      <c r="B534" s="257"/>
      <c r="C534" s="258"/>
      <c r="D534" s="247" t="s">
        <v>171</v>
      </c>
      <c r="E534" s="259" t="s">
        <v>21</v>
      </c>
      <c r="F534" s="260" t="s">
        <v>183</v>
      </c>
      <c r="G534" s="258"/>
      <c r="H534" s="261">
        <v>30</v>
      </c>
      <c r="I534" s="262"/>
      <c r="J534" s="258"/>
      <c r="K534" s="258"/>
      <c r="L534" s="263"/>
      <c r="M534" s="288"/>
      <c r="N534" s="289"/>
      <c r="O534" s="289"/>
      <c r="P534" s="289"/>
      <c r="Q534" s="289"/>
      <c r="R534" s="289"/>
      <c r="S534" s="289"/>
      <c r="T534" s="290"/>
      <c r="AT534" s="267" t="s">
        <v>171</v>
      </c>
      <c r="AU534" s="267" t="s">
        <v>80</v>
      </c>
      <c r="AV534" s="13" t="s">
        <v>162</v>
      </c>
      <c r="AW534" s="13" t="s">
        <v>35</v>
      </c>
      <c r="AX534" s="13" t="s">
        <v>80</v>
      </c>
      <c r="AY534" s="267" t="s">
        <v>161</v>
      </c>
    </row>
    <row r="535" s="1" customFormat="1" ht="6.96" customHeight="1">
      <c r="B535" s="67"/>
      <c r="C535" s="68"/>
      <c r="D535" s="68"/>
      <c r="E535" s="68"/>
      <c r="F535" s="68"/>
      <c r="G535" s="68"/>
      <c r="H535" s="68"/>
      <c r="I535" s="178"/>
      <c r="J535" s="68"/>
      <c r="K535" s="68"/>
      <c r="L535" s="72"/>
    </row>
  </sheetData>
  <sheetProtection sheet="1" autoFilter="0" formatColumns="0" formatRows="0" objects="1" scenarios="1" spinCount="100000" saltValue="jYlM7n5dml8CvufmKMS51tAH9g2+CoaWPSupPAwWFtowNYWd3rCtthQ7nRI6y+XzC1vYo8w4smdBXs4/kJB+fw==" hashValue="+OBAT71xNTbxuFNzeBE/YSF6BqNvSw4BqDxZLwAeGkERxXOh3f2pt5wv6GAS4/xRl6peamDqKti28wXZ7YokvA==" algorithmName="SHA-512" password="CC35"/>
  <autoFilter ref="C93:K534"/>
  <mergeCells count="10">
    <mergeCell ref="E7:H7"/>
    <mergeCell ref="E9:H9"/>
    <mergeCell ref="E24:H24"/>
    <mergeCell ref="E45:H45"/>
    <mergeCell ref="E47:H47"/>
    <mergeCell ref="J51:J52"/>
    <mergeCell ref="E84:H84"/>
    <mergeCell ref="E86:H86"/>
    <mergeCell ref="G1:H1"/>
    <mergeCell ref="L2:V2"/>
  </mergeCells>
  <hyperlinks>
    <hyperlink ref="F1:G1" location="C2" display="1) Krycí list soupisu"/>
    <hyperlink ref="G1:H1" location="C54" display="2) Rekapitulace"/>
    <hyperlink ref="J1" location="C93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85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 s="1" customFormat="1">
      <c r="B8" s="46"/>
      <c r="C8" s="47"/>
      <c r="D8" s="40" t="s">
        <v>120</v>
      </c>
      <c r="E8" s="47"/>
      <c r="F8" s="47"/>
      <c r="G8" s="47"/>
      <c r="H8" s="47"/>
      <c r="I8" s="156"/>
      <c r="J8" s="47"/>
      <c r="K8" s="51"/>
    </row>
    <row r="9" s="1" customFormat="1" ht="36.96" customHeight="1">
      <c r="B9" s="46"/>
      <c r="C9" s="47"/>
      <c r="D9" s="47"/>
      <c r="E9" s="157" t="s">
        <v>1025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7"/>
      <c r="E10" s="47"/>
      <c r="F10" s="47"/>
      <c r="G10" s="47"/>
      <c r="H10" s="47"/>
      <c r="I10" s="156"/>
      <c r="J10" s="47"/>
      <c r="K10" s="51"/>
    </row>
    <row r="11" s="1" customFormat="1" ht="14.4" customHeight="1">
      <c r="B11" s="46"/>
      <c r="C11" s="47"/>
      <c r="D11" s="40" t="s">
        <v>20</v>
      </c>
      <c r="E11" s="47"/>
      <c r="F11" s="35" t="s">
        <v>21</v>
      </c>
      <c r="G11" s="47"/>
      <c r="H11" s="47"/>
      <c r="I11" s="158" t="s">
        <v>22</v>
      </c>
      <c r="J11" s="35" t="s">
        <v>21</v>
      </c>
      <c r="K11" s="51"/>
    </row>
    <row r="12" s="1" customFormat="1" ht="14.4" customHeight="1">
      <c r="B12" s="46"/>
      <c r="C12" s="47"/>
      <c r="D12" s="40" t="s">
        <v>23</v>
      </c>
      <c r="E12" s="47"/>
      <c r="F12" s="35" t="s">
        <v>24</v>
      </c>
      <c r="G12" s="47"/>
      <c r="H12" s="47"/>
      <c r="I12" s="158" t="s">
        <v>25</v>
      </c>
      <c r="J12" s="159" t="str">
        <f>'Rekapitulace stavby'!AN8</f>
        <v>7. 2. 2019</v>
      </c>
      <c r="K12" s="51"/>
    </row>
    <row r="13" s="1" customFormat="1" ht="10.8" customHeight="1">
      <c r="B13" s="46"/>
      <c r="C13" s="47"/>
      <c r="D13" s="47"/>
      <c r="E13" s="47"/>
      <c r="F13" s="47"/>
      <c r="G13" s="47"/>
      <c r="H13" s="47"/>
      <c r="I13" s="156"/>
      <c r="J13" s="47"/>
      <c r="K13" s="51"/>
    </row>
    <row r="14" s="1" customFormat="1" ht="14.4" customHeight="1">
      <c r="B14" s="46"/>
      <c r="C14" s="47"/>
      <c r="D14" s="40" t="s">
        <v>27</v>
      </c>
      <c r="E14" s="47"/>
      <c r="F14" s="47"/>
      <c r="G14" s="47"/>
      <c r="H14" s="47"/>
      <c r="I14" s="158" t="s">
        <v>28</v>
      </c>
      <c r="J14" s="35" t="s">
        <v>21</v>
      </c>
      <c r="K14" s="51"/>
    </row>
    <row r="15" s="1" customFormat="1" ht="18" customHeight="1">
      <c r="B15" s="46"/>
      <c r="C15" s="47"/>
      <c r="D15" s="47"/>
      <c r="E15" s="35" t="s">
        <v>29</v>
      </c>
      <c r="F15" s="47"/>
      <c r="G15" s="47"/>
      <c r="H15" s="47"/>
      <c r="I15" s="158" t="s">
        <v>30</v>
      </c>
      <c r="J15" s="35" t="s">
        <v>21</v>
      </c>
      <c r="K15" s="51"/>
    </row>
    <row r="16" s="1" customFormat="1" ht="6.96" customHeight="1">
      <c r="B16" s="46"/>
      <c r="C16" s="47"/>
      <c r="D16" s="47"/>
      <c r="E16" s="47"/>
      <c r="F16" s="47"/>
      <c r="G16" s="47"/>
      <c r="H16" s="47"/>
      <c r="I16" s="156"/>
      <c r="J16" s="47"/>
      <c r="K16" s="51"/>
    </row>
    <row r="17" s="1" customFormat="1" ht="14.4" customHeight="1">
      <c r="B17" s="46"/>
      <c r="C17" s="47"/>
      <c r="D17" s="40" t="s">
        <v>31</v>
      </c>
      <c r="E17" s="47"/>
      <c r="F17" s="47"/>
      <c r="G17" s="47"/>
      <c r="H17" s="47"/>
      <c r="I17" s="158" t="s">
        <v>28</v>
      </c>
      <c r="J17" s="35" t="str">
        <f>IF('Rekapitulace stavby'!AN13="Vyplň údaj","",IF('Rekapitulace stavby'!AN13="","",'Rekapitulace stavby'!AN13))</f>
        <v/>
      </c>
      <c r="K17" s="51"/>
    </row>
    <row r="18" s="1" customFormat="1" ht="18" customHeight="1">
      <c r="B18" s="46"/>
      <c r="C18" s="47"/>
      <c r="D18" s="47"/>
      <c r="E18" s="35" t="str">
        <f>IF('Rekapitulace stavby'!E14="Vyplň údaj","",IF('Rekapitulace stavby'!E14="","",'Rekapitulace stavby'!E14))</f>
        <v/>
      </c>
      <c r="F18" s="47"/>
      <c r="G18" s="47"/>
      <c r="H18" s="47"/>
      <c r="I18" s="158" t="s">
        <v>30</v>
      </c>
      <c r="J18" s="35" t="str">
        <f>IF('Rekapitulace stavby'!AN14="Vyplň údaj","",IF('Rekapitulace stavby'!AN14="","",'Rekapitulace stavby'!AN14))</f>
        <v/>
      </c>
      <c r="K18" s="51"/>
    </row>
    <row r="19" s="1" customFormat="1" ht="6.96" customHeight="1">
      <c r="B19" s="46"/>
      <c r="C19" s="47"/>
      <c r="D19" s="47"/>
      <c r="E19" s="47"/>
      <c r="F19" s="47"/>
      <c r="G19" s="47"/>
      <c r="H19" s="47"/>
      <c r="I19" s="156"/>
      <c r="J19" s="47"/>
      <c r="K19" s="51"/>
    </row>
    <row r="20" s="1" customFormat="1" ht="14.4" customHeight="1">
      <c r="B20" s="46"/>
      <c r="C20" s="47"/>
      <c r="D20" s="40" t="s">
        <v>33</v>
      </c>
      <c r="E20" s="47"/>
      <c r="F20" s="47"/>
      <c r="G20" s="47"/>
      <c r="H20" s="47"/>
      <c r="I20" s="158" t="s">
        <v>28</v>
      </c>
      <c r="J20" s="35" t="s">
        <v>21</v>
      </c>
      <c r="K20" s="51"/>
    </row>
    <row r="21" s="1" customFormat="1" ht="18" customHeight="1">
      <c r="B21" s="46"/>
      <c r="C21" s="47"/>
      <c r="D21" s="47"/>
      <c r="E21" s="35" t="s">
        <v>34</v>
      </c>
      <c r="F21" s="47"/>
      <c r="G21" s="47"/>
      <c r="H21" s="47"/>
      <c r="I21" s="158" t="s">
        <v>30</v>
      </c>
      <c r="J21" s="35" t="s">
        <v>21</v>
      </c>
      <c r="K21" s="51"/>
    </row>
    <row r="22" s="1" customFormat="1" ht="6.96" customHeight="1">
      <c r="B22" s="46"/>
      <c r="C22" s="47"/>
      <c r="D22" s="47"/>
      <c r="E22" s="47"/>
      <c r="F22" s="47"/>
      <c r="G22" s="47"/>
      <c r="H22" s="47"/>
      <c r="I22" s="156"/>
      <c r="J22" s="47"/>
      <c r="K22" s="51"/>
    </row>
    <row r="23" s="1" customFormat="1" ht="14.4" customHeight="1">
      <c r="B23" s="46"/>
      <c r="C23" s="47"/>
      <c r="D23" s="40" t="s">
        <v>36</v>
      </c>
      <c r="E23" s="47"/>
      <c r="F23" s="47"/>
      <c r="G23" s="47"/>
      <c r="H23" s="47"/>
      <c r="I23" s="156"/>
      <c r="J23" s="47"/>
      <c r="K23" s="51"/>
    </row>
    <row r="24" s="7" customFormat="1" ht="16.5" customHeight="1">
      <c r="B24" s="160"/>
      <c r="C24" s="161"/>
      <c r="D24" s="161"/>
      <c r="E24" s="44" t="s">
        <v>21</v>
      </c>
      <c r="F24" s="44"/>
      <c r="G24" s="44"/>
      <c r="H24" s="44"/>
      <c r="I24" s="162"/>
      <c r="J24" s="161"/>
      <c r="K24" s="163"/>
    </row>
    <row r="25" s="1" customFormat="1" ht="6.96" customHeight="1">
      <c r="B25" s="46"/>
      <c r="C25" s="47"/>
      <c r="D25" s="47"/>
      <c r="E25" s="47"/>
      <c r="F25" s="47"/>
      <c r="G25" s="47"/>
      <c r="H25" s="47"/>
      <c r="I25" s="156"/>
      <c r="J25" s="47"/>
      <c r="K25" s="51"/>
    </row>
    <row r="26" s="1" customFormat="1" ht="6.96" customHeight="1">
      <c r="B26" s="46"/>
      <c r="C26" s="47"/>
      <c r="D26" s="106"/>
      <c r="E26" s="106"/>
      <c r="F26" s="106"/>
      <c r="G26" s="106"/>
      <c r="H26" s="106"/>
      <c r="I26" s="164"/>
      <c r="J26" s="106"/>
      <c r="K26" s="165"/>
    </row>
    <row r="27" s="1" customFormat="1" ht="25.44" customHeight="1">
      <c r="B27" s="46"/>
      <c r="C27" s="47"/>
      <c r="D27" s="166" t="s">
        <v>38</v>
      </c>
      <c r="E27" s="47"/>
      <c r="F27" s="47"/>
      <c r="G27" s="47"/>
      <c r="H27" s="47"/>
      <c r="I27" s="156"/>
      <c r="J27" s="167">
        <f>ROUND(J81,2)</f>
        <v>0</v>
      </c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14.4" customHeight="1">
      <c r="B29" s="46"/>
      <c r="C29" s="47"/>
      <c r="D29" s="47"/>
      <c r="E29" s="47"/>
      <c r="F29" s="52" t="s">
        <v>40</v>
      </c>
      <c r="G29" s="47"/>
      <c r="H29" s="47"/>
      <c r="I29" s="168" t="s">
        <v>39</v>
      </c>
      <c r="J29" s="52" t="s">
        <v>41</v>
      </c>
      <c r="K29" s="51"/>
    </row>
    <row r="30" s="1" customFormat="1" ht="14.4" customHeight="1">
      <c r="B30" s="46"/>
      <c r="C30" s="47"/>
      <c r="D30" s="55" t="s">
        <v>42</v>
      </c>
      <c r="E30" s="55" t="s">
        <v>43</v>
      </c>
      <c r="F30" s="169">
        <f>ROUND(SUM(BE81:BE172), 2)</f>
        <v>0</v>
      </c>
      <c r="G30" s="47"/>
      <c r="H30" s="47"/>
      <c r="I30" s="170">
        <v>0.20999999999999999</v>
      </c>
      <c r="J30" s="169">
        <f>ROUND(ROUND((SUM(BE81:BE172)), 2)*I30, 2)</f>
        <v>0</v>
      </c>
      <c r="K30" s="51"/>
    </row>
    <row r="31" s="1" customFormat="1" ht="14.4" customHeight="1">
      <c r="B31" s="46"/>
      <c r="C31" s="47"/>
      <c r="D31" s="47"/>
      <c r="E31" s="55" t="s">
        <v>44</v>
      </c>
      <c r="F31" s="169">
        <f>ROUND(SUM(BF81:BF172), 2)</f>
        <v>0</v>
      </c>
      <c r="G31" s="47"/>
      <c r="H31" s="47"/>
      <c r="I31" s="170">
        <v>0.14999999999999999</v>
      </c>
      <c r="J31" s="169">
        <f>ROUND(ROUND((SUM(BF81:BF172)), 2)*I31, 2)</f>
        <v>0</v>
      </c>
      <c r="K31" s="51"/>
    </row>
    <row r="32" hidden="1" s="1" customFormat="1" ht="14.4" customHeight="1">
      <c r="B32" s="46"/>
      <c r="C32" s="47"/>
      <c r="D32" s="47"/>
      <c r="E32" s="55" t="s">
        <v>45</v>
      </c>
      <c r="F32" s="169">
        <f>ROUND(SUM(BG81:BG172), 2)</f>
        <v>0</v>
      </c>
      <c r="G32" s="47"/>
      <c r="H32" s="47"/>
      <c r="I32" s="170">
        <v>0.20999999999999999</v>
      </c>
      <c r="J32" s="169">
        <v>0</v>
      </c>
      <c r="K32" s="51"/>
    </row>
    <row r="33" hidden="1" s="1" customFormat="1" ht="14.4" customHeight="1">
      <c r="B33" s="46"/>
      <c r="C33" s="47"/>
      <c r="D33" s="47"/>
      <c r="E33" s="55" t="s">
        <v>46</v>
      </c>
      <c r="F33" s="169">
        <f>ROUND(SUM(BH81:BH172), 2)</f>
        <v>0</v>
      </c>
      <c r="G33" s="47"/>
      <c r="H33" s="47"/>
      <c r="I33" s="170">
        <v>0.14999999999999999</v>
      </c>
      <c r="J33" s="169">
        <v>0</v>
      </c>
      <c r="K33" s="51"/>
    </row>
    <row r="34" hidden="1" s="1" customFormat="1" ht="14.4" customHeight="1">
      <c r="B34" s="46"/>
      <c r="C34" s="47"/>
      <c r="D34" s="47"/>
      <c r="E34" s="55" t="s">
        <v>47</v>
      </c>
      <c r="F34" s="169">
        <f>ROUND(SUM(BI81:BI172), 2)</f>
        <v>0</v>
      </c>
      <c r="G34" s="47"/>
      <c r="H34" s="47"/>
      <c r="I34" s="170">
        <v>0</v>
      </c>
      <c r="J34" s="169">
        <v>0</v>
      </c>
      <c r="K34" s="51"/>
    </row>
    <row r="35" s="1" customFormat="1" ht="6.96" customHeight="1">
      <c r="B35" s="46"/>
      <c r="C35" s="47"/>
      <c r="D35" s="47"/>
      <c r="E35" s="47"/>
      <c r="F35" s="47"/>
      <c r="G35" s="47"/>
      <c r="H35" s="47"/>
      <c r="I35" s="156"/>
      <c r="J35" s="47"/>
      <c r="K35" s="51"/>
    </row>
    <row r="36" s="1" customFormat="1" ht="25.44" customHeight="1">
      <c r="B36" s="46"/>
      <c r="C36" s="171"/>
      <c r="D36" s="172" t="s">
        <v>48</v>
      </c>
      <c r="E36" s="98"/>
      <c r="F36" s="98"/>
      <c r="G36" s="173" t="s">
        <v>49</v>
      </c>
      <c r="H36" s="174" t="s">
        <v>50</v>
      </c>
      <c r="I36" s="175"/>
      <c r="J36" s="176">
        <f>SUM(J27:J34)</f>
        <v>0</v>
      </c>
      <c r="K36" s="177"/>
    </row>
    <row r="37" s="1" customFormat="1" ht="14.4" customHeight="1">
      <c r="B37" s="67"/>
      <c r="C37" s="68"/>
      <c r="D37" s="68"/>
      <c r="E37" s="68"/>
      <c r="F37" s="68"/>
      <c r="G37" s="68"/>
      <c r="H37" s="68"/>
      <c r="I37" s="178"/>
      <c r="J37" s="68"/>
      <c r="K37" s="69"/>
    </row>
    <row r="41" s="1" customFormat="1" ht="6.96" customHeight="1">
      <c r="B41" s="179"/>
      <c r="C41" s="180"/>
      <c r="D41" s="180"/>
      <c r="E41" s="180"/>
      <c r="F41" s="180"/>
      <c r="G41" s="180"/>
      <c r="H41" s="180"/>
      <c r="I41" s="181"/>
      <c r="J41" s="180"/>
      <c r="K41" s="182"/>
    </row>
    <row r="42" s="1" customFormat="1" ht="36.96" customHeight="1">
      <c r="B42" s="46"/>
      <c r="C42" s="30" t="s">
        <v>122</v>
      </c>
      <c r="D42" s="47"/>
      <c r="E42" s="47"/>
      <c r="F42" s="47"/>
      <c r="G42" s="47"/>
      <c r="H42" s="47"/>
      <c r="I42" s="156"/>
      <c r="J42" s="47"/>
      <c r="K42" s="51"/>
    </row>
    <row r="43" s="1" customFormat="1" ht="6.96" customHeight="1">
      <c r="B43" s="46"/>
      <c r="C43" s="47"/>
      <c r="D43" s="47"/>
      <c r="E43" s="47"/>
      <c r="F43" s="47"/>
      <c r="G43" s="47"/>
      <c r="H43" s="47"/>
      <c r="I43" s="156"/>
      <c r="J43" s="47"/>
      <c r="K43" s="51"/>
    </row>
    <row r="44" s="1" customFormat="1" ht="14.4" customHeight="1">
      <c r="B44" s="46"/>
      <c r="C44" s="40" t="s">
        <v>18</v>
      </c>
      <c r="D44" s="47"/>
      <c r="E44" s="47"/>
      <c r="F44" s="47"/>
      <c r="G44" s="47"/>
      <c r="H44" s="47"/>
      <c r="I44" s="156"/>
      <c r="J44" s="47"/>
      <c r="K44" s="51"/>
    </row>
    <row r="45" s="1" customFormat="1" ht="16.5" customHeight="1">
      <c r="B45" s="46"/>
      <c r="C45" s="47"/>
      <c r="D45" s="47"/>
      <c r="E45" s="155" t="str">
        <f>E7</f>
        <v>Revitalizace obecního úřadu Všelibice</v>
      </c>
      <c r="F45" s="40"/>
      <c r="G45" s="40"/>
      <c r="H45" s="40"/>
      <c r="I45" s="156"/>
      <c r="J45" s="47"/>
      <c r="K45" s="51"/>
    </row>
    <row r="46" s="1" customFormat="1" ht="14.4" customHeight="1">
      <c r="B46" s="46"/>
      <c r="C46" s="40" t="s">
        <v>120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7.25" customHeight="1">
      <c r="B47" s="46"/>
      <c r="C47" s="47"/>
      <c r="D47" s="47"/>
      <c r="E47" s="157" t="str">
        <f>E9</f>
        <v>18_094_0200 - ZTI</v>
      </c>
      <c r="F47" s="47"/>
      <c r="G47" s="47"/>
      <c r="H47" s="47"/>
      <c r="I47" s="156"/>
      <c r="J47" s="47"/>
      <c r="K47" s="51"/>
    </row>
    <row r="48" s="1" customFormat="1" ht="6.96" customHeight="1">
      <c r="B48" s="46"/>
      <c r="C48" s="47"/>
      <c r="D48" s="47"/>
      <c r="E48" s="47"/>
      <c r="F48" s="47"/>
      <c r="G48" s="47"/>
      <c r="H48" s="47"/>
      <c r="I48" s="156"/>
      <c r="J48" s="47"/>
      <c r="K48" s="51"/>
    </row>
    <row r="49" s="1" customFormat="1" ht="18" customHeight="1">
      <c r="B49" s="46"/>
      <c r="C49" s="40" t="s">
        <v>23</v>
      </c>
      <c r="D49" s="47"/>
      <c r="E49" s="47"/>
      <c r="F49" s="35" t="str">
        <f>F12</f>
        <v>OÚ Všelibice</v>
      </c>
      <c r="G49" s="47"/>
      <c r="H49" s="47"/>
      <c r="I49" s="158" t="s">
        <v>25</v>
      </c>
      <c r="J49" s="159" t="str">
        <f>IF(J12="","",J12)</f>
        <v>7. 2. 2019</v>
      </c>
      <c r="K49" s="51"/>
    </row>
    <row r="50" s="1" customFormat="1" ht="6.96" customHeight="1">
      <c r="B50" s="46"/>
      <c r="C50" s="47"/>
      <c r="D50" s="47"/>
      <c r="E50" s="47"/>
      <c r="F50" s="47"/>
      <c r="G50" s="47"/>
      <c r="H50" s="47"/>
      <c r="I50" s="156"/>
      <c r="J50" s="47"/>
      <c r="K50" s="51"/>
    </row>
    <row r="51" s="1" customFormat="1">
      <c r="B51" s="46"/>
      <c r="C51" s="40" t="s">
        <v>27</v>
      </c>
      <c r="D51" s="47"/>
      <c r="E51" s="47"/>
      <c r="F51" s="35" t="str">
        <f>E15</f>
        <v>Obec Všelibice</v>
      </c>
      <c r="G51" s="47"/>
      <c r="H51" s="47"/>
      <c r="I51" s="158" t="s">
        <v>33</v>
      </c>
      <c r="J51" s="44" t="str">
        <f>E21</f>
        <v>Ing.R.Hladký</v>
      </c>
      <c r="K51" s="51"/>
    </row>
    <row r="52" s="1" customFormat="1" ht="14.4" customHeight="1">
      <c r="B52" s="46"/>
      <c r="C52" s="40" t="s">
        <v>31</v>
      </c>
      <c r="D52" s="47"/>
      <c r="E52" s="47"/>
      <c r="F52" s="35" t="str">
        <f>IF(E18="","",E18)</f>
        <v/>
      </c>
      <c r="G52" s="47"/>
      <c r="H52" s="47"/>
      <c r="I52" s="156"/>
      <c r="J52" s="183"/>
      <c r="K52" s="51"/>
    </row>
    <row r="53" s="1" customFormat="1" ht="10.32" customHeight="1">
      <c r="B53" s="46"/>
      <c r="C53" s="47"/>
      <c r="D53" s="47"/>
      <c r="E53" s="47"/>
      <c r="F53" s="47"/>
      <c r="G53" s="47"/>
      <c r="H53" s="47"/>
      <c r="I53" s="156"/>
      <c r="J53" s="47"/>
      <c r="K53" s="51"/>
    </row>
    <row r="54" s="1" customFormat="1" ht="29.28" customHeight="1">
      <c r="B54" s="46"/>
      <c r="C54" s="184" t="s">
        <v>123</v>
      </c>
      <c r="D54" s="171"/>
      <c r="E54" s="171"/>
      <c r="F54" s="171"/>
      <c r="G54" s="171"/>
      <c r="H54" s="171"/>
      <c r="I54" s="185"/>
      <c r="J54" s="186" t="s">
        <v>124</v>
      </c>
      <c r="K54" s="187"/>
    </row>
    <row r="55" s="1" customFormat="1" ht="10.32" customHeight="1">
      <c r="B55" s="46"/>
      <c r="C55" s="47"/>
      <c r="D55" s="47"/>
      <c r="E55" s="47"/>
      <c r="F55" s="47"/>
      <c r="G55" s="47"/>
      <c r="H55" s="47"/>
      <c r="I55" s="156"/>
      <c r="J55" s="47"/>
      <c r="K55" s="51"/>
    </row>
    <row r="56" s="1" customFormat="1" ht="29.28" customHeight="1">
      <c r="B56" s="46"/>
      <c r="C56" s="188" t="s">
        <v>125</v>
      </c>
      <c r="D56" s="47"/>
      <c r="E56" s="47"/>
      <c r="F56" s="47"/>
      <c r="G56" s="47"/>
      <c r="H56" s="47"/>
      <c r="I56" s="156"/>
      <c r="J56" s="167">
        <f>J81</f>
        <v>0</v>
      </c>
      <c r="K56" s="51"/>
      <c r="AU56" s="24" t="s">
        <v>126</v>
      </c>
    </row>
    <row r="57" s="8" customFormat="1" ht="24.96" customHeight="1">
      <c r="B57" s="189"/>
      <c r="C57" s="190"/>
      <c r="D57" s="191" t="s">
        <v>133</v>
      </c>
      <c r="E57" s="192"/>
      <c r="F57" s="192"/>
      <c r="G57" s="192"/>
      <c r="H57" s="192"/>
      <c r="I57" s="193"/>
      <c r="J57" s="194">
        <f>J82</f>
        <v>0</v>
      </c>
      <c r="K57" s="195"/>
    </row>
    <row r="58" s="9" customFormat="1" ht="19.92" customHeight="1">
      <c r="B58" s="196"/>
      <c r="C58" s="197"/>
      <c r="D58" s="198" t="s">
        <v>1026</v>
      </c>
      <c r="E58" s="199"/>
      <c r="F58" s="199"/>
      <c r="G58" s="199"/>
      <c r="H58" s="199"/>
      <c r="I58" s="200"/>
      <c r="J58" s="201">
        <f>J83</f>
        <v>0</v>
      </c>
      <c r="K58" s="202"/>
    </row>
    <row r="59" s="9" customFormat="1" ht="19.92" customHeight="1">
      <c r="B59" s="196"/>
      <c r="C59" s="197"/>
      <c r="D59" s="198" t="s">
        <v>1027</v>
      </c>
      <c r="E59" s="199"/>
      <c r="F59" s="199"/>
      <c r="G59" s="199"/>
      <c r="H59" s="199"/>
      <c r="I59" s="200"/>
      <c r="J59" s="201">
        <f>J111</f>
        <v>0</v>
      </c>
      <c r="K59" s="202"/>
    </row>
    <row r="60" s="9" customFormat="1" ht="19.92" customHeight="1">
      <c r="B60" s="196"/>
      <c r="C60" s="197"/>
      <c r="D60" s="198" t="s">
        <v>134</v>
      </c>
      <c r="E60" s="199"/>
      <c r="F60" s="199"/>
      <c r="G60" s="199"/>
      <c r="H60" s="199"/>
      <c r="I60" s="200"/>
      <c r="J60" s="201">
        <f>J141</f>
        <v>0</v>
      </c>
      <c r="K60" s="202"/>
    </row>
    <row r="61" s="8" customFormat="1" ht="24.96" customHeight="1">
      <c r="B61" s="189"/>
      <c r="C61" s="190"/>
      <c r="D61" s="191" t="s">
        <v>144</v>
      </c>
      <c r="E61" s="192"/>
      <c r="F61" s="192"/>
      <c r="G61" s="192"/>
      <c r="H61" s="192"/>
      <c r="I61" s="193"/>
      <c r="J61" s="194">
        <f>J168</f>
        <v>0</v>
      </c>
      <c r="K61" s="195"/>
    </row>
    <row r="62" s="1" customFormat="1" ht="21.84" customHeight="1">
      <c r="B62" s="46"/>
      <c r="C62" s="47"/>
      <c r="D62" s="47"/>
      <c r="E62" s="47"/>
      <c r="F62" s="47"/>
      <c r="G62" s="47"/>
      <c r="H62" s="47"/>
      <c r="I62" s="156"/>
      <c r="J62" s="47"/>
      <c r="K62" s="51"/>
    </row>
    <row r="63" s="1" customFormat="1" ht="6.96" customHeight="1">
      <c r="B63" s="67"/>
      <c r="C63" s="68"/>
      <c r="D63" s="68"/>
      <c r="E63" s="68"/>
      <c r="F63" s="68"/>
      <c r="G63" s="68"/>
      <c r="H63" s="68"/>
      <c r="I63" s="178"/>
      <c r="J63" s="68"/>
      <c r="K63" s="69"/>
    </row>
    <row r="67" s="1" customFormat="1" ht="6.96" customHeight="1">
      <c r="B67" s="70"/>
      <c r="C67" s="71"/>
      <c r="D67" s="71"/>
      <c r="E67" s="71"/>
      <c r="F67" s="71"/>
      <c r="G67" s="71"/>
      <c r="H67" s="71"/>
      <c r="I67" s="181"/>
      <c r="J67" s="71"/>
      <c r="K67" s="71"/>
      <c r="L67" s="72"/>
    </row>
    <row r="68" s="1" customFormat="1" ht="36.96" customHeight="1">
      <c r="B68" s="46"/>
      <c r="C68" s="73" t="s">
        <v>145</v>
      </c>
      <c r="D68" s="74"/>
      <c r="E68" s="74"/>
      <c r="F68" s="74"/>
      <c r="G68" s="74"/>
      <c r="H68" s="74"/>
      <c r="I68" s="203"/>
      <c r="J68" s="74"/>
      <c r="K68" s="74"/>
      <c r="L68" s="72"/>
    </row>
    <row r="69" s="1" customFormat="1" ht="6.96" customHeight="1">
      <c r="B69" s="46"/>
      <c r="C69" s="74"/>
      <c r="D69" s="74"/>
      <c r="E69" s="74"/>
      <c r="F69" s="74"/>
      <c r="G69" s="74"/>
      <c r="H69" s="74"/>
      <c r="I69" s="203"/>
      <c r="J69" s="74"/>
      <c r="K69" s="74"/>
      <c r="L69" s="72"/>
    </row>
    <row r="70" s="1" customFormat="1" ht="14.4" customHeight="1">
      <c r="B70" s="46"/>
      <c r="C70" s="76" t="s">
        <v>18</v>
      </c>
      <c r="D70" s="74"/>
      <c r="E70" s="74"/>
      <c r="F70" s="74"/>
      <c r="G70" s="74"/>
      <c r="H70" s="74"/>
      <c r="I70" s="203"/>
      <c r="J70" s="74"/>
      <c r="K70" s="74"/>
      <c r="L70" s="72"/>
    </row>
    <row r="71" s="1" customFormat="1" ht="16.5" customHeight="1">
      <c r="B71" s="46"/>
      <c r="C71" s="74"/>
      <c r="D71" s="74"/>
      <c r="E71" s="204" t="str">
        <f>E7</f>
        <v>Revitalizace obecního úřadu Všelibice</v>
      </c>
      <c r="F71" s="76"/>
      <c r="G71" s="76"/>
      <c r="H71" s="76"/>
      <c r="I71" s="203"/>
      <c r="J71" s="74"/>
      <c r="K71" s="74"/>
      <c r="L71" s="72"/>
    </row>
    <row r="72" s="1" customFormat="1" ht="14.4" customHeight="1">
      <c r="B72" s="46"/>
      <c r="C72" s="76" t="s">
        <v>120</v>
      </c>
      <c r="D72" s="74"/>
      <c r="E72" s="74"/>
      <c r="F72" s="74"/>
      <c r="G72" s="74"/>
      <c r="H72" s="74"/>
      <c r="I72" s="203"/>
      <c r="J72" s="74"/>
      <c r="K72" s="74"/>
      <c r="L72" s="72"/>
    </row>
    <row r="73" s="1" customFormat="1" ht="17.25" customHeight="1">
      <c r="B73" s="46"/>
      <c r="C73" s="74"/>
      <c r="D73" s="74"/>
      <c r="E73" s="82" t="str">
        <f>E9</f>
        <v>18_094_0200 - ZTI</v>
      </c>
      <c r="F73" s="74"/>
      <c r="G73" s="74"/>
      <c r="H73" s="74"/>
      <c r="I73" s="203"/>
      <c r="J73" s="74"/>
      <c r="K73" s="74"/>
      <c r="L73" s="72"/>
    </row>
    <row r="74" s="1" customFormat="1" ht="6.96" customHeight="1">
      <c r="B74" s="46"/>
      <c r="C74" s="74"/>
      <c r="D74" s="74"/>
      <c r="E74" s="74"/>
      <c r="F74" s="74"/>
      <c r="G74" s="74"/>
      <c r="H74" s="74"/>
      <c r="I74" s="203"/>
      <c r="J74" s="74"/>
      <c r="K74" s="74"/>
      <c r="L74" s="72"/>
    </row>
    <row r="75" s="1" customFormat="1" ht="18" customHeight="1">
      <c r="B75" s="46"/>
      <c r="C75" s="76" t="s">
        <v>23</v>
      </c>
      <c r="D75" s="74"/>
      <c r="E75" s="74"/>
      <c r="F75" s="205" t="str">
        <f>F12</f>
        <v>OÚ Všelibice</v>
      </c>
      <c r="G75" s="74"/>
      <c r="H75" s="74"/>
      <c r="I75" s="206" t="s">
        <v>25</v>
      </c>
      <c r="J75" s="85" t="str">
        <f>IF(J12="","",J12)</f>
        <v>7. 2. 2019</v>
      </c>
      <c r="K75" s="74"/>
      <c r="L75" s="72"/>
    </row>
    <row r="76" s="1" customFormat="1" ht="6.96" customHeight="1">
      <c r="B76" s="46"/>
      <c r="C76" s="74"/>
      <c r="D76" s="74"/>
      <c r="E76" s="74"/>
      <c r="F76" s="74"/>
      <c r="G76" s="74"/>
      <c r="H76" s="74"/>
      <c r="I76" s="203"/>
      <c r="J76" s="74"/>
      <c r="K76" s="74"/>
      <c r="L76" s="72"/>
    </row>
    <row r="77" s="1" customFormat="1">
      <c r="B77" s="46"/>
      <c r="C77" s="76" t="s">
        <v>27</v>
      </c>
      <c r="D77" s="74"/>
      <c r="E77" s="74"/>
      <c r="F77" s="205" t="str">
        <f>E15</f>
        <v>Obec Všelibice</v>
      </c>
      <c r="G77" s="74"/>
      <c r="H77" s="74"/>
      <c r="I77" s="206" t="s">
        <v>33</v>
      </c>
      <c r="J77" s="205" t="str">
        <f>E21</f>
        <v>Ing.R.Hladký</v>
      </c>
      <c r="K77" s="74"/>
      <c r="L77" s="72"/>
    </row>
    <row r="78" s="1" customFormat="1" ht="14.4" customHeight="1">
      <c r="B78" s="46"/>
      <c r="C78" s="76" t="s">
        <v>31</v>
      </c>
      <c r="D78" s="74"/>
      <c r="E78" s="74"/>
      <c r="F78" s="205" t="str">
        <f>IF(E18="","",E18)</f>
        <v/>
      </c>
      <c r="G78" s="74"/>
      <c r="H78" s="74"/>
      <c r="I78" s="203"/>
      <c r="J78" s="74"/>
      <c r="K78" s="74"/>
      <c r="L78" s="72"/>
    </row>
    <row r="79" s="1" customFormat="1" ht="10.32" customHeight="1">
      <c r="B79" s="46"/>
      <c r="C79" s="74"/>
      <c r="D79" s="74"/>
      <c r="E79" s="74"/>
      <c r="F79" s="74"/>
      <c r="G79" s="74"/>
      <c r="H79" s="74"/>
      <c r="I79" s="203"/>
      <c r="J79" s="74"/>
      <c r="K79" s="74"/>
      <c r="L79" s="72"/>
    </row>
    <row r="80" s="10" customFormat="1" ht="29.28" customHeight="1">
      <c r="B80" s="207"/>
      <c r="C80" s="208" t="s">
        <v>146</v>
      </c>
      <c r="D80" s="209" t="s">
        <v>57</v>
      </c>
      <c r="E80" s="209" t="s">
        <v>53</v>
      </c>
      <c r="F80" s="209" t="s">
        <v>147</v>
      </c>
      <c r="G80" s="209" t="s">
        <v>148</v>
      </c>
      <c r="H80" s="209" t="s">
        <v>149</v>
      </c>
      <c r="I80" s="210" t="s">
        <v>150</v>
      </c>
      <c r="J80" s="209" t="s">
        <v>124</v>
      </c>
      <c r="K80" s="211" t="s">
        <v>151</v>
      </c>
      <c r="L80" s="212"/>
      <c r="M80" s="102" t="s">
        <v>152</v>
      </c>
      <c r="N80" s="103" t="s">
        <v>42</v>
      </c>
      <c r="O80" s="103" t="s">
        <v>153</v>
      </c>
      <c r="P80" s="103" t="s">
        <v>154</v>
      </c>
      <c r="Q80" s="103" t="s">
        <v>155</v>
      </c>
      <c r="R80" s="103" t="s">
        <v>156</v>
      </c>
      <c r="S80" s="103" t="s">
        <v>157</v>
      </c>
      <c r="T80" s="104" t="s">
        <v>158</v>
      </c>
    </row>
    <row r="81" s="1" customFormat="1" ht="29.28" customHeight="1">
      <c r="B81" s="46"/>
      <c r="C81" s="108" t="s">
        <v>125</v>
      </c>
      <c r="D81" s="74"/>
      <c r="E81" s="74"/>
      <c r="F81" s="74"/>
      <c r="G81" s="74"/>
      <c r="H81" s="74"/>
      <c r="I81" s="203"/>
      <c r="J81" s="213">
        <f>BK81</f>
        <v>0</v>
      </c>
      <c r="K81" s="74"/>
      <c r="L81" s="72"/>
      <c r="M81" s="105"/>
      <c r="N81" s="106"/>
      <c r="O81" s="106"/>
      <c r="P81" s="214">
        <f>P82+P168</f>
        <v>0</v>
      </c>
      <c r="Q81" s="106"/>
      <c r="R81" s="214">
        <f>R82+R168</f>
        <v>0.31859599999999999</v>
      </c>
      <c r="S81" s="106"/>
      <c r="T81" s="215">
        <f>T82+T168</f>
        <v>0</v>
      </c>
      <c r="AT81" s="24" t="s">
        <v>71</v>
      </c>
      <c r="AU81" s="24" t="s">
        <v>126</v>
      </c>
      <c r="BK81" s="216">
        <f>BK82+BK168</f>
        <v>0</v>
      </c>
    </row>
    <row r="82" s="11" customFormat="1" ht="37.44" customHeight="1">
      <c r="B82" s="217"/>
      <c r="C82" s="218"/>
      <c r="D82" s="219" t="s">
        <v>71</v>
      </c>
      <c r="E82" s="220" t="s">
        <v>549</v>
      </c>
      <c r="F82" s="220" t="s">
        <v>550</v>
      </c>
      <c r="G82" s="218"/>
      <c r="H82" s="218"/>
      <c r="I82" s="221"/>
      <c r="J82" s="222">
        <f>BK82</f>
        <v>0</v>
      </c>
      <c r="K82" s="218"/>
      <c r="L82" s="223"/>
      <c r="M82" s="224"/>
      <c r="N82" s="225"/>
      <c r="O82" s="225"/>
      <c r="P82" s="226">
        <f>P83+P111+P141</f>
        <v>0</v>
      </c>
      <c r="Q82" s="225"/>
      <c r="R82" s="226">
        <f>R83+R111+R141</f>
        <v>0.31859599999999999</v>
      </c>
      <c r="S82" s="225"/>
      <c r="T82" s="227">
        <f>T83+T111+T141</f>
        <v>0</v>
      </c>
      <c r="AR82" s="228" t="s">
        <v>80</v>
      </c>
      <c r="AT82" s="229" t="s">
        <v>71</v>
      </c>
      <c r="AU82" s="229" t="s">
        <v>72</v>
      </c>
      <c r="AY82" s="228" t="s">
        <v>161</v>
      </c>
      <c r="BK82" s="230">
        <f>BK83+BK111+BK141</f>
        <v>0</v>
      </c>
    </row>
    <row r="83" s="11" customFormat="1" ht="19.92" customHeight="1">
      <c r="B83" s="217"/>
      <c r="C83" s="218"/>
      <c r="D83" s="219" t="s">
        <v>71</v>
      </c>
      <c r="E83" s="231" t="s">
        <v>1028</v>
      </c>
      <c r="F83" s="231" t="s">
        <v>1029</v>
      </c>
      <c r="G83" s="218"/>
      <c r="H83" s="218"/>
      <c r="I83" s="221"/>
      <c r="J83" s="232">
        <f>BK83</f>
        <v>0</v>
      </c>
      <c r="K83" s="218"/>
      <c r="L83" s="223"/>
      <c r="M83" s="224"/>
      <c r="N83" s="225"/>
      <c r="O83" s="225"/>
      <c r="P83" s="226">
        <f>SUM(P84:P110)</f>
        <v>0</v>
      </c>
      <c r="Q83" s="225"/>
      <c r="R83" s="226">
        <f>SUM(R84:R110)</f>
        <v>0.012754</v>
      </c>
      <c r="S83" s="225"/>
      <c r="T83" s="227">
        <f>SUM(T84:T110)</f>
        <v>0</v>
      </c>
      <c r="AR83" s="228" t="s">
        <v>80</v>
      </c>
      <c r="AT83" s="229" t="s">
        <v>71</v>
      </c>
      <c r="AU83" s="229" t="s">
        <v>80</v>
      </c>
      <c r="AY83" s="228" t="s">
        <v>161</v>
      </c>
      <c r="BK83" s="230">
        <f>SUM(BK84:BK110)</f>
        <v>0</v>
      </c>
    </row>
    <row r="84" s="1" customFormat="1" ht="16.5" customHeight="1">
      <c r="B84" s="46"/>
      <c r="C84" s="233" t="s">
        <v>80</v>
      </c>
      <c r="D84" s="233" t="s">
        <v>164</v>
      </c>
      <c r="E84" s="234" t="s">
        <v>1030</v>
      </c>
      <c r="F84" s="235" t="s">
        <v>1031</v>
      </c>
      <c r="G84" s="236" t="s">
        <v>321</v>
      </c>
      <c r="H84" s="237">
        <v>1</v>
      </c>
      <c r="I84" s="238"/>
      <c r="J84" s="239">
        <f>ROUND(I84*H84,2)</f>
        <v>0</v>
      </c>
      <c r="K84" s="235" t="s">
        <v>168</v>
      </c>
      <c r="L84" s="72"/>
      <c r="M84" s="240" t="s">
        <v>21</v>
      </c>
      <c r="N84" s="241" t="s">
        <v>43</v>
      </c>
      <c r="O84" s="47"/>
      <c r="P84" s="242">
        <f>O84*H84</f>
        <v>0</v>
      </c>
      <c r="Q84" s="242">
        <v>0.00089999999999999998</v>
      </c>
      <c r="R84" s="242">
        <f>Q84*H84</f>
        <v>0.00089999999999999998</v>
      </c>
      <c r="S84" s="242">
        <v>0</v>
      </c>
      <c r="T84" s="243">
        <f>S84*H84</f>
        <v>0</v>
      </c>
      <c r="AR84" s="24" t="s">
        <v>169</v>
      </c>
      <c r="AT84" s="24" t="s">
        <v>164</v>
      </c>
      <c r="AU84" s="24" t="s">
        <v>82</v>
      </c>
      <c r="AY84" s="24" t="s">
        <v>161</v>
      </c>
      <c r="BE84" s="244">
        <f>IF(N84="základní",J84,0)</f>
        <v>0</v>
      </c>
      <c r="BF84" s="244">
        <f>IF(N84="snížená",J84,0)</f>
        <v>0</v>
      </c>
      <c r="BG84" s="244">
        <f>IF(N84="zákl. přenesená",J84,0)</f>
        <v>0</v>
      </c>
      <c r="BH84" s="244">
        <f>IF(N84="sníž. přenesená",J84,0)</f>
        <v>0</v>
      </c>
      <c r="BI84" s="244">
        <f>IF(N84="nulová",J84,0)</f>
        <v>0</v>
      </c>
      <c r="BJ84" s="24" t="s">
        <v>80</v>
      </c>
      <c r="BK84" s="244">
        <f>ROUND(I84*H84,2)</f>
        <v>0</v>
      </c>
      <c r="BL84" s="24" t="s">
        <v>169</v>
      </c>
      <c r="BM84" s="24" t="s">
        <v>1032</v>
      </c>
    </row>
    <row r="85" s="1" customFormat="1" ht="16.5" customHeight="1">
      <c r="B85" s="46"/>
      <c r="C85" s="233" t="s">
        <v>82</v>
      </c>
      <c r="D85" s="233" t="s">
        <v>164</v>
      </c>
      <c r="E85" s="234" t="s">
        <v>1033</v>
      </c>
      <c r="F85" s="235" t="s">
        <v>1034</v>
      </c>
      <c r="G85" s="236" t="s">
        <v>321</v>
      </c>
      <c r="H85" s="237">
        <v>1</v>
      </c>
      <c r="I85" s="238"/>
      <c r="J85" s="239">
        <f>ROUND(I85*H85,2)</f>
        <v>0</v>
      </c>
      <c r="K85" s="235" t="s">
        <v>168</v>
      </c>
      <c r="L85" s="72"/>
      <c r="M85" s="240" t="s">
        <v>21</v>
      </c>
      <c r="N85" s="241" t="s">
        <v>43</v>
      </c>
      <c r="O85" s="47"/>
      <c r="P85" s="242">
        <f>O85*H85</f>
        <v>0</v>
      </c>
      <c r="Q85" s="242">
        <v>0.0018</v>
      </c>
      <c r="R85" s="242">
        <f>Q85*H85</f>
        <v>0.0018</v>
      </c>
      <c r="S85" s="242">
        <v>0</v>
      </c>
      <c r="T85" s="243">
        <f>S85*H85</f>
        <v>0</v>
      </c>
      <c r="AR85" s="24" t="s">
        <v>169</v>
      </c>
      <c r="AT85" s="24" t="s">
        <v>164</v>
      </c>
      <c r="AU85" s="24" t="s">
        <v>82</v>
      </c>
      <c r="AY85" s="24" t="s">
        <v>161</v>
      </c>
      <c r="BE85" s="244">
        <f>IF(N85="základní",J85,0)</f>
        <v>0</v>
      </c>
      <c r="BF85" s="244">
        <f>IF(N85="snížená",J85,0)</f>
        <v>0</v>
      </c>
      <c r="BG85" s="244">
        <f>IF(N85="zákl. přenesená",J85,0)</f>
        <v>0</v>
      </c>
      <c r="BH85" s="244">
        <f>IF(N85="sníž. přenesená",J85,0)</f>
        <v>0</v>
      </c>
      <c r="BI85" s="244">
        <f>IF(N85="nulová",J85,0)</f>
        <v>0</v>
      </c>
      <c r="BJ85" s="24" t="s">
        <v>80</v>
      </c>
      <c r="BK85" s="244">
        <f>ROUND(I85*H85,2)</f>
        <v>0</v>
      </c>
      <c r="BL85" s="24" t="s">
        <v>169</v>
      </c>
      <c r="BM85" s="24" t="s">
        <v>1035</v>
      </c>
    </row>
    <row r="86" s="1" customFormat="1" ht="16.5" customHeight="1">
      <c r="B86" s="46"/>
      <c r="C86" s="233" t="s">
        <v>162</v>
      </c>
      <c r="D86" s="233" t="s">
        <v>164</v>
      </c>
      <c r="E86" s="234" t="s">
        <v>1036</v>
      </c>
      <c r="F86" s="235" t="s">
        <v>1037</v>
      </c>
      <c r="G86" s="236" t="s">
        <v>282</v>
      </c>
      <c r="H86" s="237">
        <v>1.2</v>
      </c>
      <c r="I86" s="238"/>
      <c r="J86" s="239">
        <f>ROUND(I86*H86,2)</f>
        <v>0</v>
      </c>
      <c r="K86" s="235" t="s">
        <v>168</v>
      </c>
      <c r="L86" s="72"/>
      <c r="M86" s="240" t="s">
        <v>21</v>
      </c>
      <c r="N86" s="241" t="s">
        <v>43</v>
      </c>
      <c r="O86" s="47"/>
      <c r="P86" s="242">
        <f>O86*H86</f>
        <v>0</v>
      </c>
      <c r="Q86" s="242">
        <v>0.00029</v>
      </c>
      <c r="R86" s="242">
        <f>Q86*H86</f>
        <v>0.000348</v>
      </c>
      <c r="S86" s="242">
        <v>0</v>
      </c>
      <c r="T86" s="243">
        <f>S86*H86</f>
        <v>0</v>
      </c>
      <c r="AR86" s="24" t="s">
        <v>169</v>
      </c>
      <c r="AT86" s="24" t="s">
        <v>164</v>
      </c>
      <c r="AU86" s="24" t="s">
        <v>82</v>
      </c>
      <c r="AY86" s="24" t="s">
        <v>161</v>
      </c>
      <c r="BE86" s="244">
        <f>IF(N86="základní",J86,0)</f>
        <v>0</v>
      </c>
      <c r="BF86" s="244">
        <f>IF(N86="snížená",J86,0)</f>
        <v>0</v>
      </c>
      <c r="BG86" s="244">
        <f>IF(N86="zákl. přenesená",J86,0)</f>
        <v>0</v>
      </c>
      <c r="BH86" s="244">
        <f>IF(N86="sníž. přenesená",J86,0)</f>
        <v>0</v>
      </c>
      <c r="BI86" s="244">
        <f>IF(N86="nulová",J86,0)</f>
        <v>0</v>
      </c>
      <c r="BJ86" s="24" t="s">
        <v>80</v>
      </c>
      <c r="BK86" s="244">
        <f>ROUND(I86*H86,2)</f>
        <v>0</v>
      </c>
      <c r="BL86" s="24" t="s">
        <v>169</v>
      </c>
      <c r="BM86" s="24" t="s">
        <v>1038</v>
      </c>
    </row>
    <row r="87" s="14" customFormat="1">
      <c r="B87" s="268"/>
      <c r="C87" s="269"/>
      <c r="D87" s="247" t="s">
        <v>171</v>
      </c>
      <c r="E87" s="270" t="s">
        <v>21</v>
      </c>
      <c r="F87" s="271" t="s">
        <v>1039</v>
      </c>
      <c r="G87" s="269"/>
      <c r="H87" s="270" t="s">
        <v>21</v>
      </c>
      <c r="I87" s="272"/>
      <c r="J87" s="269"/>
      <c r="K87" s="269"/>
      <c r="L87" s="273"/>
      <c r="M87" s="274"/>
      <c r="N87" s="275"/>
      <c r="O87" s="275"/>
      <c r="P87" s="275"/>
      <c r="Q87" s="275"/>
      <c r="R87" s="275"/>
      <c r="S87" s="275"/>
      <c r="T87" s="276"/>
      <c r="AT87" s="277" t="s">
        <v>171</v>
      </c>
      <c r="AU87" s="277" t="s">
        <v>82</v>
      </c>
      <c r="AV87" s="14" t="s">
        <v>80</v>
      </c>
      <c r="AW87" s="14" t="s">
        <v>35</v>
      </c>
      <c r="AX87" s="14" t="s">
        <v>72</v>
      </c>
      <c r="AY87" s="277" t="s">
        <v>161</v>
      </c>
    </row>
    <row r="88" s="12" customFormat="1">
      <c r="B88" s="245"/>
      <c r="C88" s="246"/>
      <c r="D88" s="247" t="s">
        <v>171</v>
      </c>
      <c r="E88" s="248" t="s">
        <v>21</v>
      </c>
      <c r="F88" s="249" t="s">
        <v>1040</v>
      </c>
      <c r="G88" s="246"/>
      <c r="H88" s="250">
        <v>1.2</v>
      </c>
      <c r="I88" s="251"/>
      <c r="J88" s="246"/>
      <c r="K88" s="246"/>
      <c r="L88" s="252"/>
      <c r="M88" s="253"/>
      <c r="N88" s="254"/>
      <c r="O88" s="254"/>
      <c r="P88" s="254"/>
      <c r="Q88" s="254"/>
      <c r="R88" s="254"/>
      <c r="S88" s="254"/>
      <c r="T88" s="255"/>
      <c r="AT88" s="256" t="s">
        <v>171</v>
      </c>
      <c r="AU88" s="256" t="s">
        <v>82</v>
      </c>
      <c r="AV88" s="12" t="s">
        <v>82</v>
      </c>
      <c r="AW88" s="12" t="s">
        <v>35</v>
      </c>
      <c r="AX88" s="12" t="s">
        <v>80</v>
      </c>
      <c r="AY88" s="256" t="s">
        <v>161</v>
      </c>
    </row>
    <row r="89" s="1" customFormat="1" ht="16.5" customHeight="1">
      <c r="B89" s="46"/>
      <c r="C89" s="233" t="s">
        <v>169</v>
      </c>
      <c r="D89" s="233" t="s">
        <v>164</v>
      </c>
      <c r="E89" s="234" t="s">
        <v>1041</v>
      </c>
      <c r="F89" s="235" t="s">
        <v>1042</v>
      </c>
      <c r="G89" s="236" t="s">
        <v>282</v>
      </c>
      <c r="H89" s="237">
        <v>2</v>
      </c>
      <c r="I89" s="238"/>
      <c r="J89" s="239">
        <f>ROUND(I89*H89,2)</f>
        <v>0</v>
      </c>
      <c r="K89" s="235" t="s">
        <v>168</v>
      </c>
      <c r="L89" s="72"/>
      <c r="M89" s="240" t="s">
        <v>21</v>
      </c>
      <c r="N89" s="241" t="s">
        <v>43</v>
      </c>
      <c r="O89" s="47"/>
      <c r="P89" s="242">
        <f>O89*H89</f>
        <v>0</v>
      </c>
      <c r="Q89" s="242">
        <v>0.00035</v>
      </c>
      <c r="R89" s="242">
        <f>Q89*H89</f>
        <v>0.00069999999999999999</v>
      </c>
      <c r="S89" s="242">
        <v>0</v>
      </c>
      <c r="T89" s="243">
        <f>S89*H89</f>
        <v>0</v>
      </c>
      <c r="AR89" s="24" t="s">
        <v>169</v>
      </c>
      <c r="AT89" s="24" t="s">
        <v>164</v>
      </c>
      <c r="AU89" s="24" t="s">
        <v>82</v>
      </c>
      <c r="AY89" s="24" t="s">
        <v>161</v>
      </c>
      <c r="BE89" s="244">
        <f>IF(N89="základní",J89,0)</f>
        <v>0</v>
      </c>
      <c r="BF89" s="244">
        <f>IF(N89="snížená",J89,0)</f>
        <v>0</v>
      </c>
      <c r="BG89" s="244">
        <f>IF(N89="zákl. přenesená",J89,0)</f>
        <v>0</v>
      </c>
      <c r="BH89" s="244">
        <f>IF(N89="sníž. přenesená",J89,0)</f>
        <v>0</v>
      </c>
      <c r="BI89" s="244">
        <f>IF(N89="nulová",J89,0)</f>
        <v>0</v>
      </c>
      <c r="BJ89" s="24" t="s">
        <v>80</v>
      </c>
      <c r="BK89" s="244">
        <f>ROUND(I89*H89,2)</f>
        <v>0</v>
      </c>
      <c r="BL89" s="24" t="s">
        <v>169</v>
      </c>
      <c r="BM89" s="24" t="s">
        <v>1043</v>
      </c>
    </row>
    <row r="90" s="14" customFormat="1">
      <c r="B90" s="268"/>
      <c r="C90" s="269"/>
      <c r="D90" s="247" t="s">
        <v>171</v>
      </c>
      <c r="E90" s="270" t="s">
        <v>21</v>
      </c>
      <c r="F90" s="271" t="s">
        <v>1039</v>
      </c>
      <c r="G90" s="269"/>
      <c r="H90" s="270" t="s">
        <v>21</v>
      </c>
      <c r="I90" s="272"/>
      <c r="J90" s="269"/>
      <c r="K90" s="269"/>
      <c r="L90" s="273"/>
      <c r="M90" s="274"/>
      <c r="N90" s="275"/>
      <c r="O90" s="275"/>
      <c r="P90" s="275"/>
      <c r="Q90" s="275"/>
      <c r="R90" s="275"/>
      <c r="S90" s="275"/>
      <c r="T90" s="276"/>
      <c r="AT90" s="277" t="s">
        <v>171</v>
      </c>
      <c r="AU90" s="277" t="s">
        <v>82</v>
      </c>
      <c r="AV90" s="14" t="s">
        <v>80</v>
      </c>
      <c r="AW90" s="14" t="s">
        <v>35</v>
      </c>
      <c r="AX90" s="14" t="s">
        <v>72</v>
      </c>
      <c r="AY90" s="277" t="s">
        <v>161</v>
      </c>
    </row>
    <row r="91" s="12" customFormat="1">
      <c r="B91" s="245"/>
      <c r="C91" s="246"/>
      <c r="D91" s="247" t="s">
        <v>171</v>
      </c>
      <c r="E91" s="248" t="s">
        <v>21</v>
      </c>
      <c r="F91" s="249" t="s">
        <v>82</v>
      </c>
      <c r="G91" s="246"/>
      <c r="H91" s="250">
        <v>2</v>
      </c>
      <c r="I91" s="251"/>
      <c r="J91" s="246"/>
      <c r="K91" s="246"/>
      <c r="L91" s="252"/>
      <c r="M91" s="253"/>
      <c r="N91" s="254"/>
      <c r="O91" s="254"/>
      <c r="P91" s="254"/>
      <c r="Q91" s="254"/>
      <c r="R91" s="254"/>
      <c r="S91" s="254"/>
      <c r="T91" s="255"/>
      <c r="AT91" s="256" t="s">
        <v>171</v>
      </c>
      <c r="AU91" s="256" t="s">
        <v>82</v>
      </c>
      <c r="AV91" s="12" t="s">
        <v>82</v>
      </c>
      <c r="AW91" s="12" t="s">
        <v>35</v>
      </c>
      <c r="AX91" s="12" t="s">
        <v>80</v>
      </c>
      <c r="AY91" s="256" t="s">
        <v>161</v>
      </c>
    </row>
    <row r="92" s="1" customFormat="1" ht="16.5" customHeight="1">
      <c r="B92" s="46"/>
      <c r="C92" s="233" t="s">
        <v>188</v>
      </c>
      <c r="D92" s="233" t="s">
        <v>164</v>
      </c>
      <c r="E92" s="234" t="s">
        <v>1044</v>
      </c>
      <c r="F92" s="235" t="s">
        <v>1045</v>
      </c>
      <c r="G92" s="236" t="s">
        <v>282</v>
      </c>
      <c r="H92" s="237">
        <v>9.8000000000000007</v>
      </c>
      <c r="I92" s="238"/>
      <c r="J92" s="239">
        <f>ROUND(I92*H92,2)</f>
        <v>0</v>
      </c>
      <c r="K92" s="235" t="s">
        <v>168</v>
      </c>
      <c r="L92" s="72"/>
      <c r="M92" s="240" t="s">
        <v>21</v>
      </c>
      <c r="N92" s="241" t="s">
        <v>43</v>
      </c>
      <c r="O92" s="47"/>
      <c r="P92" s="242">
        <f>O92*H92</f>
        <v>0</v>
      </c>
      <c r="Q92" s="242">
        <v>0.00056999999999999998</v>
      </c>
      <c r="R92" s="242">
        <f>Q92*H92</f>
        <v>0.0055859999999999998</v>
      </c>
      <c r="S92" s="242">
        <v>0</v>
      </c>
      <c r="T92" s="243">
        <f>S92*H92</f>
        <v>0</v>
      </c>
      <c r="AR92" s="24" t="s">
        <v>169</v>
      </c>
      <c r="AT92" s="24" t="s">
        <v>164</v>
      </c>
      <c r="AU92" s="24" t="s">
        <v>82</v>
      </c>
      <c r="AY92" s="24" t="s">
        <v>161</v>
      </c>
      <c r="BE92" s="244">
        <f>IF(N92="základní",J92,0)</f>
        <v>0</v>
      </c>
      <c r="BF92" s="244">
        <f>IF(N92="snížená",J92,0)</f>
        <v>0</v>
      </c>
      <c r="BG92" s="244">
        <f>IF(N92="zákl. přenesená",J92,0)</f>
        <v>0</v>
      </c>
      <c r="BH92" s="244">
        <f>IF(N92="sníž. přenesená",J92,0)</f>
        <v>0</v>
      </c>
      <c r="BI92" s="244">
        <f>IF(N92="nulová",J92,0)</f>
        <v>0</v>
      </c>
      <c r="BJ92" s="24" t="s">
        <v>80</v>
      </c>
      <c r="BK92" s="244">
        <f>ROUND(I92*H92,2)</f>
        <v>0</v>
      </c>
      <c r="BL92" s="24" t="s">
        <v>169</v>
      </c>
      <c r="BM92" s="24" t="s">
        <v>1046</v>
      </c>
    </row>
    <row r="93" s="14" customFormat="1">
      <c r="B93" s="268"/>
      <c r="C93" s="269"/>
      <c r="D93" s="247" t="s">
        <v>171</v>
      </c>
      <c r="E93" s="270" t="s">
        <v>21</v>
      </c>
      <c r="F93" s="271" t="s">
        <v>1039</v>
      </c>
      <c r="G93" s="269"/>
      <c r="H93" s="270" t="s">
        <v>21</v>
      </c>
      <c r="I93" s="272"/>
      <c r="J93" s="269"/>
      <c r="K93" s="269"/>
      <c r="L93" s="273"/>
      <c r="M93" s="274"/>
      <c r="N93" s="275"/>
      <c r="O93" s="275"/>
      <c r="P93" s="275"/>
      <c r="Q93" s="275"/>
      <c r="R93" s="275"/>
      <c r="S93" s="275"/>
      <c r="T93" s="276"/>
      <c r="AT93" s="277" t="s">
        <v>171</v>
      </c>
      <c r="AU93" s="277" t="s">
        <v>82</v>
      </c>
      <c r="AV93" s="14" t="s">
        <v>80</v>
      </c>
      <c r="AW93" s="14" t="s">
        <v>35</v>
      </c>
      <c r="AX93" s="14" t="s">
        <v>72</v>
      </c>
      <c r="AY93" s="277" t="s">
        <v>161</v>
      </c>
    </row>
    <row r="94" s="12" customFormat="1">
      <c r="B94" s="245"/>
      <c r="C94" s="246"/>
      <c r="D94" s="247" t="s">
        <v>171</v>
      </c>
      <c r="E94" s="248" t="s">
        <v>21</v>
      </c>
      <c r="F94" s="249" t="s">
        <v>1047</v>
      </c>
      <c r="G94" s="246"/>
      <c r="H94" s="250">
        <v>9.8000000000000007</v>
      </c>
      <c r="I94" s="251"/>
      <c r="J94" s="246"/>
      <c r="K94" s="246"/>
      <c r="L94" s="252"/>
      <c r="M94" s="253"/>
      <c r="N94" s="254"/>
      <c r="O94" s="254"/>
      <c r="P94" s="254"/>
      <c r="Q94" s="254"/>
      <c r="R94" s="254"/>
      <c r="S94" s="254"/>
      <c r="T94" s="255"/>
      <c r="AT94" s="256" t="s">
        <v>171</v>
      </c>
      <c r="AU94" s="256" t="s">
        <v>82</v>
      </c>
      <c r="AV94" s="12" t="s">
        <v>82</v>
      </c>
      <c r="AW94" s="12" t="s">
        <v>35</v>
      </c>
      <c r="AX94" s="12" t="s">
        <v>80</v>
      </c>
      <c r="AY94" s="256" t="s">
        <v>161</v>
      </c>
    </row>
    <row r="95" s="1" customFormat="1" ht="16.5" customHeight="1">
      <c r="B95" s="46"/>
      <c r="C95" s="233" t="s">
        <v>195</v>
      </c>
      <c r="D95" s="233" t="s">
        <v>164</v>
      </c>
      <c r="E95" s="234" t="s">
        <v>1048</v>
      </c>
      <c r="F95" s="235" t="s">
        <v>1049</v>
      </c>
      <c r="G95" s="236" t="s">
        <v>282</v>
      </c>
      <c r="H95" s="237">
        <v>3</v>
      </c>
      <c r="I95" s="238"/>
      <c r="J95" s="239">
        <f>ROUND(I95*H95,2)</f>
        <v>0</v>
      </c>
      <c r="K95" s="235" t="s">
        <v>168</v>
      </c>
      <c r="L95" s="72"/>
      <c r="M95" s="240" t="s">
        <v>21</v>
      </c>
      <c r="N95" s="241" t="s">
        <v>43</v>
      </c>
      <c r="O95" s="47"/>
      <c r="P95" s="242">
        <f>O95*H95</f>
        <v>0</v>
      </c>
      <c r="Q95" s="242">
        <v>0.00114</v>
      </c>
      <c r="R95" s="242">
        <f>Q95*H95</f>
        <v>0.0034199999999999999</v>
      </c>
      <c r="S95" s="242">
        <v>0</v>
      </c>
      <c r="T95" s="243">
        <f>S95*H95</f>
        <v>0</v>
      </c>
      <c r="AR95" s="24" t="s">
        <v>169</v>
      </c>
      <c r="AT95" s="24" t="s">
        <v>164</v>
      </c>
      <c r="AU95" s="24" t="s">
        <v>82</v>
      </c>
      <c r="AY95" s="24" t="s">
        <v>161</v>
      </c>
      <c r="BE95" s="244">
        <f>IF(N95="základní",J95,0)</f>
        <v>0</v>
      </c>
      <c r="BF95" s="244">
        <f>IF(N95="snížená",J95,0)</f>
        <v>0</v>
      </c>
      <c r="BG95" s="244">
        <f>IF(N95="zákl. přenesená",J95,0)</f>
        <v>0</v>
      </c>
      <c r="BH95" s="244">
        <f>IF(N95="sníž. přenesená",J95,0)</f>
        <v>0</v>
      </c>
      <c r="BI95" s="244">
        <f>IF(N95="nulová",J95,0)</f>
        <v>0</v>
      </c>
      <c r="BJ95" s="24" t="s">
        <v>80</v>
      </c>
      <c r="BK95" s="244">
        <f>ROUND(I95*H95,2)</f>
        <v>0</v>
      </c>
      <c r="BL95" s="24" t="s">
        <v>169</v>
      </c>
      <c r="BM95" s="24" t="s">
        <v>1050</v>
      </c>
    </row>
    <row r="96" s="14" customFormat="1">
      <c r="B96" s="268"/>
      <c r="C96" s="269"/>
      <c r="D96" s="247" t="s">
        <v>171</v>
      </c>
      <c r="E96" s="270" t="s">
        <v>21</v>
      </c>
      <c r="F96" s="271" t="s">
        <v>1039</v>
      </c>
      <c r="G96" s="269"/>
      <c r="H96" s="270" t="s">
        <v>21</v>
      </c>
      <c r="I96" s="272"/>
      <c r="J96" s="269"/>
      <c r="K96" s="269"/>
      <c r="L96" s="273"/>
      <c r="M96" s="274"/>
      <c r="N96" s="275"/>
      <c r="O96" s="275"/>
      <c r="P96" s="275"/>
      <c r="Q96" s="275"/>
      <c r="R96" s="275"/>
      <c r="S96" s="275"/>
      <c r="T96" s="276"/>
      <c r="AT96" s="277" t="s">
        <v>171</v>
      </c>
      <c r="AU96" s="277" t="s">
        <v>82</v>
      </c>
      <c r="AV96" s="14" t="s">
        <v>80</v>
      </c>
      <c r="AW96" s="14" t="s">
        <v>35</v>
      </c>
      <c r="AX96" s="14" t="s">
        <v>72</v>
      </c>
      <c r="AY96" s="277" t="s">
        <v>161</v>
      </c>
    </row>
    <row r="97" s="12" customFormat="1">
      <c r="B97" s="245"/>
      <c r="C97" s="246"/>
      <c r="D97" s="247" t="s">
        <v>171</v>
      </c>
      <c r="E97" s="248" t="s">
        <v>21</v>
      </c>
      <c r="F97" s="249" t="s">
        <v>1051</v>
      </c>
      <c r="G97" s="246"/>
      <c r="H97" s="250">
        <v>3</v>
      </c>
      <c r="I97" s="251"/>
      <c r="J97" s="246"/>
      <c r="K97" s="246"/>
      <c r="L97" s="252"/>
      <c r="M97" s="253"/>
      <c r="N97" s="254"/>
      <c r="O97" s="254"/>
      <c r="P97" s="254"/>
      <c r="Q97" s="254"/>
      <c r="R97" s="254"/>
      <c r="S97" s="254"/>
      <c r="T97" s="255"/>
      <c r="AT97" s="256" t="s">
        <v>171</v>
      </c>
      <c r="AU97" s="256" t="s">
        <v>82</v>
      </c>
      <c r="AV97" s="12" t="s">
        <v>82</v>
      </c>
      <c r="AW97" s="12" t="s">
        <v>35</v>
      </c>
      <c r="AX97" s="12" t="s">
        <v>80</v>
      </c>
      <c r="AY97" s="256" t="s">
        <v>161</v>
      </c>
    </row>
    <row r="98" s="1" customFormat="1" ht="25.5" customHeight="1">
      <c r="B98" s="46"/>
      <c r="C98" s="233" t="s">
        <v>202</v>
      </c>
      <c r="D98" s="233" t="s">
        <v>164</v>
      </c>
      <c r="E98" s="234" t="s">
        <v>1052</v>
      </c>
      <c r="F98" s="235" t="s">
        <v>1053</v>
      </c>
      <c r="G98" s="236" t="s">
        <v>321</v>
      </c>
      <c r="H98" s="237">
        <v>1</v>
      </c>
      <c r="I98" s="238"/>
      <c r="J98" s="239">
        <f>ROUND(I98*H98,2)</f>
        <v>0</v>
      </c>
      <c r="K98" s="235" t="s">
        <v>168</v>
      </c>
      <c r="L98" s="72"/>
      <c r="M98" s="240" t="s">
        <v>21</v>
      </c>
      <c r="N98" s="241" t="s">
        <v>43</v>
      </c>
      <c r="O98" s="47"/>
      <c r="P98" s="242">
        <f>O98*H98</f>
        <v>0</v>
      </c>
      <c r="Q98" s="242">
        <v>0</v>
      </c>
      <c r="R98" s="242">
        <f>Q98*H98</f>
        <v>0</v>
      </c>
      <c r="S98" s="242">
        <v>0</v>
      </c>
      <c r="T98" s="243">
        <f>S98*H98</f>
        <v>0</v>
      </c>
      <c r="AR98" s="24" t="s">
        <v>169</v>
      </c>
      <c r="AT98" s="24" t="s">
        <v>164</v>
      </c>
      <c r="AU98" s="24" t="s">
        <v>82</v>
      </c>
      <c r="AY98" s="24" t="s">
        <v>161</v>
      </c>
      <c r="BE98" s="244">
        <f>IF(N98="základní",J98,0)</f>
        <v>0</v>
      </c>
      <c r="BF98" s="244">
        <f>IF(N98="snížená",J98,0)</f>
        <v>0</v>
      </c>
      <c r="BG98" s="244">
        <f>IF(N98="zákl. přenesená",J98,0)</f>
        <v>0</v>
      </c>
      <c r="BH98" s="244">
        <f>IF(N98="sníž. přenesená",J98,0)</f>
        <v>0</v>
      </c>
      <c r="BI98" s="244">
        <f>IF(N98="nulová",J98,0)</f>
        <v>0</v>
      </c>
      <c r="BJ98" s="24" t="s">
        <v>80</v>
      </c>
      <c r="BK98" s="244">
        <f>ROUND(I98*H98,2)</f>
        <v>0</v>
      </c>
      <c r="BL98" s="24" t="s">
        <v>169</v>
      </c>
      <c r="BM98" s="24" t="s">
        <v>1054</v>
      </c>
    </row>
    <row r="99" s="12" customFormat="1">
      <c r="B99" s="245"/>
      <c r="C99" s="246"/>
      <c r="D99" s="247" t="s">
        <v>171</v>
      </c>
      <c r="E99" s="248" t="s">
        <v>21</v>
      </c>
      <c r="F99" s="249" t="s">
        <v>1055</v>
      </c>
      <c r="G99" s="246"/>
      <c r="H99" s="250">
        <v>1</v>
      </c>
      <c r="I99" s="251"/>
      <c r="J99" s="246"/>
      <c r="K99" s="246"/>
      <c r="L99" s="252"/>
      <c r="M99" s="253"/>
      <c r="N99" s="254"/>
      <c r="O99" s="254"/>
      <c r="P99" s="254"/>
      <c r="Q99" s="254"/>
      <c r="R99" s="254"/>
      <c r="S99" s="254"/>
      <c r="T99" s="255"/>
      <c r="AT99" s="256" t="s">
        <v>171</v>
      </c>
      <c r="AU99" s="256" t="s">
        <v>82</v>
      </c>
      <c r="AV99" s="12" t="s">
        <v>82</v>
      </c>
      <c r="AW99" s="12" t="s">
        <v>35</v>
      </c>
      <c r="AX99" s="12" t="s">
        <v>80</v>
      </c>
      <c r="AY99" s="256" t="s">
        <v>161</v>
      </c>
    </row>
    <row r="100" s="1" customFormat="1" ht="25.5" customHeight="1">
      <c r="B100" s="46"/>
      <c r="C100" s="233" t="s">
        <v>207</v>
      </c>
      <c r="D100" s="233" t="s">
        <v>164</v>
      </c>
      <c r="E100" s="234" t="s">
        <v>1056</v>
      </c>
      <c r="F100" s="235" t="s">
        <v>1057</v>
      </c>
      <c r="G100" s="236" t="s">
        <v>321</v>
      </c>
      <c r="H100" s="237">
        <v>1</v>
      </c>
      <c r="I100" s="238"/>
      <c r="J100" s="239">
        <f>ROUND(I100*H100,2)</f>
        <v>0</v>
      </c>
      <c r="K100" s="235" t="s">
        <v>168</v>
      </c>
      <c r="L100" s="72"/>
      <c r="M100" s="240" t="s">
        <v>21</v>
      </c>
      <c r="N100" s="241" t="s">
        <v>43</v>
      </c>
      <c r="O100" s="47"/>
      <c r="P100" s="242">
        <f>O100*H100</f>
        <v>0</v>
      </c>
      <c r="Q100" s="242">
        <v>0</v>
      </c>
      <c r="R100" s="242">
        <f>Q100*H100</f>
        <v>0</v>
      </c>
      <c r="S100" s="242">
        <v>0</v>
      </c>
      <c r="T100" s="243">
        <f>S100*H100</f>
        <v>0</v>
      </c>
      <c r="AR100" s="24" t="s">
        <v>169</v>
      </c>
      <c r="AT100" s="24" t="s">
        <v>164</v>
      </c>
      <c r="AU100" s="24" t="s">
        <v>82</v>
      </c>
      <c r="AY100" s="24" t="s">
        <v>161</v>
      </c>
      <c r="BE100" s="244">
        <f>IF(N100="základní",J100,0)</f>
        <v>0</v>
      </c>
      <c r="BF100" s="244">
        <f>IF(N100="snížená",J100,0)</f>
        <v>0</v>
      </c>
      <c r="BG100" s="244">
        <f>IF(N100="zákl. přenesená",J100,0)</f>
        <v>0</v>
      </c>
      <c r="BH100" s="244">
        <f>IF(N100="sníž. přenesená",J100,0)</f>
        <v>0</v>
      </c>
      <c r="BI100" s="244">
        <f>IF(N100="nulová",J100,0)</f>
        <v>0</v>
      </c>
      <c r="BJ100" s="24" t="s">
        <v>80</v>
      </c>
      <c r="BK100" s="244">
        <f>ROUND(I100*H100,2)</f>
        <v>0</v>
      </c>
      <c r="BL100" s="24" t="s">
        <v>169</v>
      </c>
      <c r="BM100" s="24" t="s">
        <v>1058</v>
      </c>
    </row>
    <row r="101" s="12" customFormat="1">
      <c r="B101" s="245"/>
      <c r="C101" s="246"/>
      <c r="D101" s="247" t="s">
        <v>171</v>
      </c>
      <c r="E101" s="248" t="s">
        <v>21</v>
      </c>
      <c r="F101" s="249" t="s">
        <v>1059</v>
      </c>
      <c r="G101" s="246"/>
      <c r="H101" s="250">
        <v>1</v>
      </c>
      <c r="I101" s="251"/>
      <c r="J101" s="246"/>
      <c r="K101" s="246"/>
      <c r="L101" s="252"/>
      <c r="M101" s="253"/>
      <c r="N101" s="254"/>
      <c r="O101" s="254"/>
      <c r="P101" s="254"/>
      <c r="Q101" s="254"/>
      <c r="R101" s="254"/>
      <c r="S101" s="254"/>
      <c r="T101" s="255"/>
      <c r="AT101" s="256" t="s">
        <v>171</v>
      </c>
      <c r="AU101" s="256" t="s">
        <v>82</v>
      </c>
      <c r="AV101" s="12" t="s">
        <v>82</v>
      </c>
      <c r="AW101" s="12" t="s">
        <v>35</v>
      </c>
      <c r="AX101" s="12" t="s">
        <v>72</v>
      </c>
      <c r="AY101" s="256" t="s">
        <v>161</v>
      </c>
    </row>
    <row r="102" s="13" customFormat="1">
      <c r="B102" s="257"/>
      <c r="C102" s="258"/>
      <c r="D102" s="247" t="s">
        <v>171</v>
      </c>
      <c r="E102" s="259" t="s">
        <v>21</v>
      </c>
      <c r="F102" s="260" t="s">
        <v>183</v>
      </c>
      <c r="G102" s="258"/>
      <c r="H102" s="261">
        <v>1</v>
      </c>
      <c r="I102" s="262"/>
      <c r="J102" s="258"/>
      <c r="K102" s="258"/>
      <c r="L102" s="263"/>
      <c r="M102" s="264"/>
      <c r="N102" s="265"/>
      <c r="O102" s="265"/>
      <c r="P102" s="265"/>
      <c r="Q102" s="265"/>
      <c r="R102" s="265"/>
      <c r="S102" s="265"/>
      <c r="T102" s="266"/>
      <c r="AT102" s="267" t="s">
        <v>171</v>
      </c>
      <c r="AU102" s="267" t="s">
        <v>82</v>
      </c>
      <c r="AV102" s="13" t="s">
        <v>162</v>
      </c>
      <c r="AW102" s="13" t="s">
        <v>35</v>
      </c>
      <c r="AX102" s="13" t="s">
        <v>80</v>
      </c>
      <c r="AY102" s="267" t="s">
        <v>161</v>
      </c>
    </row>
    <row r="103" s="1" customFormat="1" ht="25.5" customHeight="1">
      <c r="B103" s="46"/>
      <c r="C103" s="233" t="s">
        <v>214</v>
      </c>
      <c r="D103" s="233" t="s">
        <v>164</v>
      </c>
      <c r="E103" s="234" t="s">
        <v>1060</v>
      </c>
      <c r="F103" s="235" t="s">
        <v>1061</v>
      </c>
      <c r="G103" s="236" t="s">
        <v>321</v>
      </c>
      <c r="H103" s="237">
        <v>1</v>
      </c>
      <c r="I103" s="238"/>
      <c r="J103" s="239">
        <f>ROUND(I103*H103,2)</f>
        <v>0</v>
      </c>
      <c r="K103" s="235" t="s">
        <v>168</v>
      </c>
      <c r="L103" s="72"/>
      <c r="M103" s="240" t="s">
        <v>21</v>
      </c>
      <c r="N103" s="241" t="s">
        <v>43</v>
      </c>
      <c r="O103" s="47"/>
      <c r="P103" s="242">
        <f>O103*H103</f>
        <v>0</v>
      </c>
      <c r="Q103" s="242">
        <v>0</v>
      </c>
      <c r="R103" s="242">
        <f>Q103*H103</f>
        <v>0</v>
      </c>
      <c r="S103" s="242">
        <v>0</v>
      </c>
      <c r="T103" s="243">
        <f>S103*H103</f>
        <v>0</v>
      </c>
      <c r="AR103" s="24" t="s">
        <v>169</v>
      </c>
      <c r="AT103" s="24" t="s">
        <v>164</v>
      </c>
      <c r="AU103" s="24" t="s">
        <v>82</v>
      </c>
      <c r="AY103" s="24" t="s">
        <v>161</v>
      </c>
      <c r="BE103" s="244">
        <f>IF(N103="základní",J103,0)</f>
        <v>0</v>
      </c>
      <c r="BF103" s="244">
        <f>IF(N103="snížená",J103,0)</f>
        <v>0</v>
      </c>
      <c r="BG103" s="244">
        <f>IF(N103="zákl. přenesená",J103,0)</f>
        <v>0</v>
      </c>
      <c r="BH103" s="244">
        <f>IF(N103="sníž. přenesená",J103,0)</f>
        <v>0</v>
      </c>
      <c r="BI103" s="244">
        <f>IF(N103="nulová",J103,0)</f>
        <v>0</v>
      </c>
      <c r="BJ103" s="24" t="s">
        <v>80</v>
      </c>
      <c r="BK103" s="244">
        <f>ROUND(I103*H103,2)</f>
        <v>0</v>
      </c>
      <c r="BL103" s="24" t="s">
        <v>169</v>
      </c>
      <c r="BM103" s="24" t="s">
        <v>1062</v>
      </c>
    </row>
    <row r="104" s="12" customFormat="1">
      <c r="B104" s="245"/>
      <c r="C104" s="246"/>
      <c r="D104" s="247" t="s">
        <v>171</v>
      </c>
      <c r="E104" s="248" t="s">
        <v>21</v>
      </c>
      <c r="F104" s="249" t="s">
        <v>1063</v>
      </c>
      <c r="G104" s="246"/>
      <c r="H104" s="250">
        <v>1</v>
      </c>
      <c r="I104" s="251"/>
      <c r="J104" s="246"/>
      <c r="K104" s="246"/>
      <c r="L104" s="252"/>
      <c r="M104" s="253"/>
      <c r="N104" s="254"/>
      <c r="O104" s="254"/>
      <c r="P104" s="254"/>
      <c r="Q104" s="254"/>
      <c r="R104" s="254"/>
      <c r="S104" s="254"/>
      <c r="T104" s="255"/>
      <c r="AT104" s="256" t="s">
        <v>171</v>
      </c>
      <c r="AU104" s="256" t="s">
        <v>82</v>
      </c>
      <c r="AV104" s="12" t="s">
        <v>82</v>
      </c>
      <c r="AW104" s="12" t="s">
        <v>35</v>
      </c>
      <c r="AX104" s="12" t="s">
        <v>72</v>
      </c>
      <c r="AY104" s="256" t="s">
        <v>161</v>
      </c>
    </row>
    <row r="105" s="13" customFormat="1">
      <c r="B105" s="257"/>
      <c r="C105" s="258"/>
      <c r="D105" s="247" t="s">
        <v>171</v>
      </c>
      <c r="E105" s="259" t="s">
        <v>21</v>
      </c>
      <c r="F105" s="260" t="s">
        <v>183</v>
      </c>
      <c r="G105" s="258"/>
      <c r="H105" s="261">
        <v>1</v>
      </c>
      <c r="I105" s="262"/>
      <c r="J105" s="258"/>
      <c r="K105" s="258"/>
      <c r="L105" s="263"/>
      <c r="M105" s="264"/>
      <c r="N105" s="265"/>
      <c r="O105" s="265"/>
      <c r="P105" s="265"/>
      <c r="Q105" s="265"/>
      <c r="R105" s="265"/>
      <c r="S105" s="265"/>
      <c r="T105" s="266"/>
      <c r="AT105" s="267" t="s">
        <v>171</v>
      </c>
      <c r="AU105" s="267" t="s">
        <v>82</v>
      </c>
      <c r="AV105" s="13" t="s">
        <v>162</v>
      </c>
      <c r="AW105" s="13" t="s">
        <v>35</v>
      </c>
      <c r="AX105" s="13" t="s">
        <v>80</v>
      </c>
      <c r="AY105" s="267" t="s">
        <v>161</v>
      </c>
    </row>
    <row r="106" s="1" customFormat="1" ht="25.5" customHeight="1">
      <c r="B106" s="46"/>
      <c r="C106" s="233" t="s">
        <v>218</v>
      </c>
      <c r="D106" s="233" t="s">
        <v>164</v>
      </c>
      <c r="E106" s="234" t="s">
        <v>1064</v>
      </c>
      <c r="F106" s="235" t="s">
        <v>1065</v>
      </c>
      <c r="G106" s="236" t="s">
        <v>321</v>
      </c>
      <c r="H106" s="237">
        <v>2</v>
      </c>
      <c r="I106" s="238"/>
      <c r="J106" s="239">
        <f>ROUND(I106*H106,2)</f>
        <v>0</v>
      </c>
      <c r="K106" s="235" t="s">
        <v>168</v>
      </c>
      <c r="L106" s="72"/>
      <c r="M106" s="240" t="s">
        <v>21</v>
      </c>
      <c r="N106" s="241" t="s">
        <v>43</v>
      </c>
      <c r="O106" s="47"/>
      <c r="P106" s="242">
        <f>O106*H106</f>
        <v>0</v>
      </c>
      <c r="Q106" s="242">
        <v>0</v>
      </c>
      <c r="R106" s="242">
        <f>Q106*H106</f>
        <v>0</v>
      </c>
      <c r="S106" s="242">
        <v>0</v>
      </c>
      <c r="T106" s="243">
        <f>S106*H106</f>
        <v>0</v>
      </c>
      <c r="AR106" s="24" t="s">
        <v>169</v>
      </c>
      <c r="AT106" s="24" t="s">
        <v>164</v>
      </c>
      <c r="AU106" s="24" t="s">
        <v>82</v>
      </c>
      <c r="AY106" s="24" t="s">
        <v>161</v>
      </c>
      <c r="BE106" s="244">
        <f>IF(N106="základní",J106,0)</f>
        <v>0</v>
      </c>
      <c r="BF106" s="244">
        <f>IF(N106="snížená",J106,0)</f>
        <v>0</v>
      </c>
      <c r="BG106" s="244">
        <f>IF(N106="zákl. přenesená",J106,0)</f>
        <v>0</v>
      </c>
      <c r="BH106" s="244">
        <f>IF(N106="sníž. přenesená",J106,0)</f>
        <v>0</v>
      </c>
      <c r="BI106" s="244">
        <f>IF(N106="nulová",J106,0)</f>
        <v>0</v>
      </c>
      <c r="BJ106" s="24" t="s">
        <v>80</v>
      </c>
      <c r="BK106" s="244">
        <f>ROUND(I106*H106,2)</f>
        <v>0</v>
      </c>
      <c r="BL106" s="24" t="s">
        <v>169</v>
      </c>
      <c r="BM106" s="24" t="s">
        <v>1066</v>
      </c>
    </row>
    <row r="107" s="12" customFormat="1">
      <c r="B107" s="245"/>
      <c r="C107" s="246"/>
      <c r="D107" s="247" t="s">
        <v>171</v>
      </c>
      <c r="E107" s="248" t="s">
        <v>21</v>
      </c>
      <c r="F107" s="249" t="s">
        <v>1067</v>
      </c>
      <c r="G107" s="246"/>
      <c r="H107" s="250">
        <v>2</v>
      </c>
      <c r="I107" s="251"/>
      <c r="J107" s="246"/>
      <c r="K107" s="246"/>
      <c r="L107" s="252"/>
      <c r="M107" s="253"/>
      <c r="N107" s="254"/>
      <c r="O107" s="254"/>
      <c r="P107" s="254"/>
      <c r="Q107" s="254"/>
      <c r="R107" s="254"/>
      <c r="S107" s="254"/>
      <c r="T107" s="255"/>
      <c r="AT107" s="256" t="s">
        <v>171</v>
      </c>
      <c r="AU107" s="256" t="s">
        <v>82</v>
      </c>
      <c r="AV107" s="12" t="s">
        <v>82</v>
      </c>
      <c r="AW107" s="12" t="s">
        <v>35</v>
      </c>
      <c r="AX107" s="12" t="s">
        <v>80</v>
      </c>
      <c r="AY107" s="256" t="s">
        <v>161</v>
      </c>
    </row>
    <row r="108" s="1" customFormat="1" ht="16.5" customHeight="1">
      <c r="B108" s="46"/>
      <c r="C108" s="233" t="s">
        <v>223</v>
      </c>
      <c r="D108" s="233" t="s">
        <v>164</v>
      </c>
      <c r="E108" s="234" t="s">
        <v>1068</v>
      </c>
      <c r="F108" s="235" t="s">
        <v>1069</v>
      </c>
      <c r="G108" s="236" t="s">
        <v>282</v>
      </c>
      <c r="H108" s="237">
        <v>20</v>
      </c>
      <c r="I108" s="238"/>
      <c r="J108" s="239">
        <f>ROUND(I108*H108,2)</f>
        <v>0</v>
      </c>
      <c r="K108" s="235" t="s">
        <v>199</v>
      </c>
      <c r="L108" s="72"/>
      <c r="M108" s="240" t="s">
        <v>21</v>
      </c>
      <c r="N108" s="241" t="s">
        <v>43</v>
      </c>
      <c r="O108" s="47"/>
      <c r="P108" s="242">
        <f>O108*H108</f>
        <v>0</v>
      </c>
      <c r="Q108" s="242">
        <v>0</v>
      </c>
      <c r="R108" s="242">
        <f>Q108*H108</f>
        <v>0</v>
      </c>
      <c r="S108" s="242">
        <v>0</v>
      </c>
      <c r="T108" s="243">
        <f>S108*H108</f>
        <v>0</v>
      </c>
      <c r="AR108" s="24" t="s">
        <v>169</v>
      </c>
      <c r="AT108" s="24" t="s">
        <v>164</v>
      </c>
      <c r="AU108" s="24" t="s">
        <v>82</v>
      </c>
      <c r="AY108" s="24" t="s">
        <v>161</v>
      </c>
      <c r="BE108" s="244">
        <f>IF(N108="základní",J108,0)</f>
        <v>0</v>
      </c>
      <c r="BF108" s="244">
        <f>IF(N108="snížená",J108,0)</f>
        <v>0</v>
      </c>
      <c r="BG108" s="244">
        <f>IF(N108="zákl. přenesená",J108,0)</f>
        <v>0</v>
      </c>
      <c r="BH108" s="244">
        <f>IF(N108="sníž. přenesená",J108,0)</f>
        <v>0</v>
      </c>
      <c r="BI108" s="244">
        <f>IF(N108="nulová",J108,0)</f>
        <v>0</v>
      </c>
      <c r="BJ108" s="24" t="s">
        <v>80</v>
      </c>
      <c r="BK108" s="244">
        <f>ROUND(I108*H108,2)</f>
        <v>0</v>
      </c>
      <c r="BL108" s="24" t="s">
        <v>169</v>
      </c>
      <c r="BM108" s="24" t="s">
        <v>1070</v>
      </c>
    </row>
    <row r="109" s="12" customFormat="1">
      <c r="B109" s="245"/>
      <c r="C109" s="246"/>
      <c r="D109" s="247" t="s">
        <v>171</v>
      </c>
      <c r="E109" s="248" t="s">
        <v>21</v>
      </c>
      <c r="F109" s="249" t="s">
        <v>1071</v>
      </c>
      <c r="G109" s="246"/>
      <c r="H109" s="250">
        <v>20</v>
      </c>
      <c r="I109" s="251"/>
      <c r="J109" s="246"/>
      <c r="K109" s="246"/>
      <c r="L109" s="252"/>
      <c r="M109" s="253"/>
      <c r="N109" s="254"/>
      <c r="O109" s="254"/>
      <c r="P109" s="254"/>
      <c r="Q109" s="254"/>
      <c r="R109" s="254"/>
      <c r="S109" s="254"/>
      <c r="T109" s="255"/>
      <c r="AT109" s="256" t="s">
        <v>171</v>
      </c>
      <c r="AU109" s="256" t="s">
        <v>82</v>
      </c>
      <c r="AV109" s="12" t="s">
        <v>82</v>
      </c>
      <c r="AW109" s="12" t="s">
        <v>35</v>
      </c>
      <c r="AX109" s="12" t="s">
        <v>80</v>
      </c>
      <c r="AY109" s="256" t="s">
        <v>161</v>
      </c>
    </row>
    <row r="110" s="1" customFormat="1" ht="38.25" customHeight="1">
      <c r="B110" s="46"/>
      <c r="C110" s="233" t="s">
        <v>227</v>
      </c>
      <c r="D110" s="233" t="s">
        <v>164</v>
      </c>
      <c r="E110" s="234" t="s">
        <v>1072</v>
      </c>
      <c r="F110" s="235" t="s">
        <v>1073</v>
      </c>
      <c r="G110" s="236" t="s">
        <v>343</v>
      </c>
      <c r="H110" s="237">
        <v>1</v>
      </c>
      <c r="I110" s="238"/>
      <c r="J110" s="239">
        <f>ROUND(I110*H110,2)</f>
        <v>0</v>
      </c>
      <c r="K110" s="235" t="s">
        <v>199</v>
      </c>
      <c r="L110" s="72"/>
      <c r="M110" s="240" t="s">
        <v>21</v>
      </c>
      <c r="N110" s="241" t="s">
        <v>43</v>
      </c>
      <c r="O110" s="47"/>
      <c r="P110" s="242">
        <f>O110*H110</f>
        <v>0</v>
      </c>
      <c r="Q110" s="242">
        <v>0</v>
      </c>
      <c r="R110" s="242">
        <f>Q110*H110</f>
        <v>0</v>
      </c>
      <c r="S110" s="242">
        <v>0</v>
      </c>
      <c r="T110" s="243">
        <f>S110*H110</f>
        <v>0</v>
      </c>
      <c r="AR110" s="24" t="s">
        <v>255</v>
      </c>
      <c r="AT110" s="24" t="s">
        <v>164</v>
      </c>
      <c r="AU110" s="24" t="s">
        <v>82</v>
      </c>
      <c r="AY110" s="24" t="s">
        <v>161</v>
      </c>
      <c r="BE110" s="244">
        <f>IF(N110="základní",J110,0)</f>
        <v>0</v>
      </c>
      <c r="BF110" s="244">
        <f>IF(N110="snížená",J110,0)</f>
        <v>0</v>
      </c>
      <c r="BG110" s="244">
        <f>IF(N110="zákl. přenesená",J110,0)</f>
        <v>0</v>
      </c>
      <c r="BH110" s="244">
        <f>IF(N110="sníž. přenesená",J110,0)</f>
        <v>0</v>
      </c>
      <c r="BI110" s="244">
        <f>IF(N110="nulová",J110,0)</f>
        <v>0</v>
      </c>
      <c r="BJ110" s="24" t="s">
        <v>80</v>
      </c>
      <c r="BK110" s="244">
        <f>ROUND(I110*H110,2)</f>
        <v>0</v>
      </c>
      <c r="BL110" s="24" t="s">
        <v>255</v>
      </c>
      <c r="BM110" s="24" t="s">
        <v>1074</v>
      </c>
    </row>
    <row r="111" s="11" customFormat="1" ht="29.88" customHeight="1">
      <c r="B111" s="217"/>
      <c r="C111" s="218"/>
      <c r="D111" s="219" t="s">
        <v>71</v>
      </c>
      <c r="E111" s="231" t="s">
        <v>1075</v>
      </c>
      <c r="F111" s="231" t="s">
        <v>1076</v>
      </c>
      <c r="G111" s="218"/>
      <c r="H111" s="218"/>
      <c r="I111" s="221"/>
      <c r="J111" s="232">
        <f>BK111</f>
        <v>0</v>
      </c>
      <c r="K111" s="218"/>
      <c r="L111" s="223"/>
      <c r="M111" s="224"/>
      <c r="N111" s="225"/>
      <c r="O111" s="225"/>
      <c r="P111" s="226">
        <f>SUM(P112:P140)</f>
        <v>0</v>
      </c>
      <c r="Q111" s="225"/>
      <c r="R111" s="226">
        <f>SUM(R112:R140)</f>
        <v>0.074282000000000001</v>
      </c>
      <c r="S111" s="225"/>
      <c r="T111" s="227">
        <f>SUM(T112:T140)</f>
        <v>0</v>
      </c>
      <c r="AR111" s="228" t="s">
        <v>80</v>
      </c>
      <c r="AT111" s="229" t="s">
        <v>71</v>
      </c>
      <c r="AU111" s="229" t="s">
        <v>80</v>
      </c>
      <c r="AY111" s="228" t="s">
        <v>161</v>
      </c>
      <c r="BK111" s="230">
        <f>SUM(BK112:BK140)</f>
        <v>0</v>
      </c>
    </row>
    <row r="112" s="1" customFormat="1" ht="16.5" customHeight="1">
      <c r="B112" s="46"/>
      <c r="C112" s="233" t="s">
        <v>232</v>
      </c>
      <c r="D112" s="233" t="s">
        <v>164</v>
      </c>
      <c r="E112" s="234" t="s">
        <v>1077</v>
      </c>
      <c r="F112" s="235" t="s">
        <v>1078</v>
      </c>
      <c r="G112" s="236" t="s">
        <v>343</v>
      </c>
      <c r="H112" s="237">
        <v>1</v>
      </c>
      <c r="I112" s="238"/>
      <c r="J112" s="239">
        <f>ROUND(I112*H112,2)</f>
        <v>0</v>
      </c>
      <c r="K112" s="235" t="s">
        <v>199</v>
      </c>
      <c r="L112" s="72"/>
      <c r="M112" s="240" t="s">
        <v>21</v>
      </c>
      <c r="N112" s="241" t="s">
        <v>43</v>
      </c>
      <c r="O112" s="47"/>
      <c r="P112" s="242">
        <f>O112*H112</f>
        <v>0</v>
      </c>
      <c r="Q112" s="242">
        <v>0</v>
      </c>
      <c r="R112" s="242">
        <f>Q112*H112</f>
        <v>0</v>
      </c>
      <c r="S112" s="242">
        <v>0</v>
      </c>
      <c r="T112" s="243">
        <f>S112*H112</f>
        <v>0</v>
      </c>
      <c r="AR112" s="24" t="s">
        <v>169</v>
      </c>
      <c r="AT112" s="24" t="s">
        <v>164</v>
      </c>
      <c r="AU112" s="24" t="s">
        <v>82</v>
      </c>
      <c r="AY112" s="24" t="s">
        <v>161</v>
      </c>
      <c r="BE112" s="244">
        <f>IF(N112="základní",J112,0)</f>
        <v>0</v>
      </c>
      <c r="BF112" s="244">
        <f>IF(N112="snížená",J112,0)</f>
        <v>0</v>
      </c>
      <c r="BG112" s="244">
        <f>IF(N112="zákl. přenesená",J112,0)</f>
        <v>0</v>
      </c>
      <c r="BH112" s="244">
        <f>IF(N112="sníž. přenesená",J112,0)</f>
        <v>0</v>
      </c>
      <c r="BI112" s="244">
        <f>IF(N112="nulová",J112,0)</f>
        <v>0</v>
      </c>
      <c r="BJ112" s="24" t="s">
        <v>80</v>
      </c>
      <c r="BK112" s="244">
        <f>ROUND(I112*H112,2)</f>
        <v>0</v>
      </c>
      <c r="BL112" s="24" t="s">
        <v>169</v>
      </c>
      <c r="BM112" s="24" t="s">
        <v>1079</v>
      </c>
    </row>
    <row r="113" s="1" customFormat="1" ht="25.5" customHeight="1">
      <c r="B113" s="46"/>
      <c r="C113" s="233" t="s">
        <v>244</v>
      </c>
      <c r="D113" s="233" t="s">
        <v>164</v>
      </c>
      <c r="E113" s="234" t="s">
        <v>1080</v>
      </c>
      <c r="F113" s="235" t="s">
        <v>1081</v>
      </c>
      <c r="G113" s="236" t="s">
        <v>321</v>
      </c>
      <c r="H113" s="237">
        <v>1</v>
      </c>
      <c r="I113" s="238"/>
      <c r="J113" s="239">
        <f>ROUND(I113*H113,2)</f>
        <v>0</v>
      </c>
      <c r="K113" s="235" t="s">
        <v>168</v>
      </c>
      <c r="L113" s="72"/>
      <c r="M113" s="240" t="s">
        <v>21</v>
      </c>
      <c r="N113" s="241" t="s">
        <v>43</v>
      </c>
      <c r="O113" s="47"/>
      <c r="P113" s="242">
        <f>O113*H113</f>
        <v>0</v>
      </c>
      <c r="Q113" s="242">
        <v>0.00011</v>
      </c>
      <c r="R113" s="242">
        <f>Q113*H113</f>
        <v>0.00011</v>
      </c>
      <c r="S113" s="242">
        <v>0</v>
      </c>
      <c r="T113" s="243">
        <f>S113*H113</f>
        <v>0</v>
      </c>
      <c r="AR113" s="24" t="s">
        <v>169</v>
      </c>
      <c r="AT113" s="24" t="s">
        <v>164</v>
      </c>
      <c r="AU113" s="24" t="s">
        <v>82</v>
      </c>
      <c r="AY113" s="24" t="s">
        <v>161</v>
      </c>
      <c r="BE113" s="244">
        <f>IF(N113="základní",J113,0)</f>
        <v>0</v>
      </c>
      <c r="BF113" s="244">
        <f>IF(N113="snížená",J113,0)</f>
        <v>0</v>
      </c>
      <c r="BG113" s="244">
        <f>IF(N113="zákl. přenesená",J113,0)</f>
        <v>0</v>
      </c>
      <c r="BH113" s="244">
        <f>IF(N113="sníž. přenesená",J113,0)</f>
        <v>0</v>
      </c>
      <c r="BI113" s="244">
        <f>IF(N113="nulová",J113,0)</f>
        <v>0</v>
      </c>
      <c r="BJ113" s="24" t="s">
        <v>80</v>
      </c>
      <c r="BK113" s="244">
        <f>ROUND(I113*H113,2)</f>
        <v>0</v>
      </c>
      <c r="BL113" s="24" t="s">
        <v>169</v>
      </c>
      <c r="BM113" s="24" t="s">
        <v>1082</v>
      </c>
    </row>
    <row r="114" s="1" customFormat="1" ht="25.5" customHeight="1">
      <c r="B114" s="46"/>
      <c r="C114" s="233" t="s">
        <v>10</v>
      </c>
      <c r="D114" s="233" t="s">
        <v>164</v>
      </c>
      <c r="E114" s="234" t="s">
        <v>1083</v>
      </c>
      <c r="F114" s="235" t="s">
        <v>1084</v>
      </c>
      <c r="G114" s="236" t="s">
        <v>282</v>
      </c>
      <c r="H114" s="237">
        <v>30.800000000000001</v>
      </c>
      <c r="I114" s="238"/>
      <c r="J114" s="239">
        <f>ROUND(I114*H114,2)</f>
        <v>0</v>
      </c>
      <c r="K114" s="235" t="s">
        <v>168</v>
      </c>
      <c r="L114" s="72"/>
      <c r="M114" s="240" t="s">
        <v>21</v>
      </c>
      <c r="N114" s="241" t="s">
        <v>43</v>
      </c>
      <c r="O114" s="47"/>
      <c r="P114" s="242">
        <f>O114*H114</f>
        <v>0</v>
      </c>
      <c r="Q114" s="242">
        <v>0.00069999999999999999</v>
      </c>
      <c r="R114" s="242">
        <f>Q114*H114</f>
        <v>0.021559999999999999</v>
      </c>
      <c r="S114" s="242">
        <v>0</v>
      </c>
      <c r="T114" s="243">
        <f>S114*H114</f>
        <v>0</v>
      </c>
      <c r="AR114" s="24" t="s">
        <v>169</v>
      </c>
      <c r="AT114" s="24" t="s">
        <v>164</v>
      </c>
      <c r="AU114" s="24" t="s">
        <v>82</v>
      </c>
      <c r="AY114" s="24" t="s">
        <v>161</v>
      </c>
      <c r="BE114" s="244">
        <f>IF(N114="základní",J114,0)</f>
        <v>0</v>
      </c>
      <c r="BF114" s="244">
        <f>IF(N114="snížená",J114,0)</f>
        <v>0</v>
      </c>
      <c r="BG114" s="244">
        <f>IF(N114="zákl. přenesená",J114,0)</f>
        <v>0</v>
      </c>
      <c r="BH114" s="244">
        <f>IF(N114="sníž. přenesená",J114,0)</f>
        <v>0</v>
      </c>
      <c r="BI114" s="244">
        <f>IF(N114="nulová",J114,0)</f>
        <v>0</v>
      </c>
      <c r="BJ114" s="24" t="s">
        <v>80</v>
      </c>
      <c r="BK114" s="244">
        <f>ROUND(I114*H114,2)</f>
        <v>0</v>
      </c>
      <c r="BL114" s="24" t="s">
        <v>169</v>
      </c>
      <c r="BM114" s="24" t="s">
        <v>1085</v>
      </c>
    </row>
    <row r="115" s="14" customFormat="1">
      <c r="B115" s="268"/>
      <c r="C115" s="269"/>
      <c r="D115" s="247" t="s">
        <v>171</v>
      </c>
      <c r="E115" s="270" t="s">
        <v>21</v>
      </c>
      <c r="F115" s="271" t="s">
        <v>1086</v>
      </c>
      <c r="G115" s="269"/>
      <c r="H115" s="270" t="s">
        <v>21</v>
      </c>
      <c r="I115" s="272"/>
      <c r="J115" s="269"/>
      <c r="K115" s="269"/>
      <c r="L115" s="273"/>
      <c r="M115" s="274"/>
      <c r="N115" s="275"/>
      <c r="O115" s="275"/>
      <c r="P115" s="275"/>
      <c r="Q115" s="275"/>
      <c r="R115" s="275"/>
      <c r="S115" s="275"/>
      <c r="T115" s="276"/>
      <c r="AT115" s="277" t="s">
        <v>171</v>
      </c>
      <c r="AU115" s="277" t="s">
        <v>82</v>
      </c>
      <c r="AV115" s="14" t="s">
        <v>80</v>
      </c>
      <c r="AW115" s="14" t="s">
        <v>35</v>
      </c>
      <c r="AX115" s="14" t="s">
        <v>72</v>
      </c>
      <c r="AY115" s="277" t="s">
        <v>161</v>
      </c>
    </row>
    <row r="116" s="12" customFormat="1">
      <c r="B116" s="245"/>
      <c r="C116" s="246"/>
      <c r="D116" s="247" t="s">
        <v>171</v>
      </c>
      <c r="E116" s="248" t="s">
        <v>21</v>
      </c>
      <c r="F116" s="249" t="s">
        <v>1087</v>
      </c>
      <c r="G116" s="246"/>
      <c r="H116" s="250">
        <v>30.800000000000001</v>
      </c>
      <c r="I116" s="251"/>
      <c r="J116" s="246"/>
      <c r="K116" s="246"/>
      <c r="L116" s="252"/>
      <c r="M116" s="253"/>
      <c r="N116" s="254"/>
      <c r="O116" s="254"/>
      <c r="P116" s="254"/>
      <c r="Q116" s="254"/>
      <c r="R116" s="254"/>
      <c r="S116" s="254"/>
      <c r="T116" s="255"/>
      <c r="AT116" s="256" t="s">
        <v>171</v>
      </c>
      <c r="AU116" s="256" t="s">
        <v>82</v>
      </c>
      <c r="AV116" s="12" t="s">
        <v>82</v>
      </c>
      <c r="AW116" s="12" t="s">
        <v>35</v>
      </c>
      <c r="AX116" s="12" t="s">
        <v>72</v>
      </c>
      <c r="AY116" s="256" t="s">
        <v>161</v>
      </c>
    </row>
    <row r="117" s="13" customFormat="1">
      <c r="B117" s="257"/>
      <c r="C117" s="258"/>
      <c r="D117" s="247" t="s">
        <v>171</v>
      </c>
      <c r="E117" s="259" t="s">
        <v>21</v>
      </c>
      <c r="F117" s="260" t="s">
        <v>183</v>
      </c>
      <c r="G117" s="258"/>
      <c r="H117" s="261">
        <v>30.800000000000001</v>
      </c>
      <c r="I117" s="262"/>
      <c r="J117" s="258"/>
      <c r="K117" s="258"/>
      <c r="L117" s="263"/>
      <c r="M117" s="264"/>
      <c r="N117" s="265"/>
      <c r="O117" s="265"/>
      <c r="P117" s="265"/>
      <c r="Q117" s="265"/>
      <c r="R117" s="265"/>
      <c r="S117" s="265"/>
      <c r="T117" s="266"/>
      <c r="AT117" s="267" t="s">
        <v>171</v>
      </c>
      <c r="AU117" s="267" t="s">
        <v>82</v>
      </c>
      <c r="AV117" s="13" t="s">
        <v>162</v>
      </c>
      <c r="AW117" s="13" t="s">
        <v>35</v>
      </c>
      <c r="AX117" s="13" t="s">
        <v>80</v>
      </c>
      <c r="AY117" s="267" t="s">
        <v>161</v>
      </c>
    </row>
    <row r="118" s="1" customFormat="1" ht="25.5" customHeight="1">
      <c r="B118" s="46"/>
      <c r="C118" s="233" t="s">
        <v>255</v>
      </c>
      <c r="D118" s="233" t="s">
        <v>164</v>
      </c>
      <c r="E118" s="234" t="s">
        <v>1088</v>
      </c>
      <c r="F118" s="235" t="s">
        <v>1089</v>
      </c>
      <c r="G118" s="236" t="s">
        <v>282</v>
      </c>
      <c r="H118" s="237">
        <v>16</v>
      </c>
      <c r="I118" s="238"/>
      <c r="J118" s="239">
        <f>ROUND(I118*H118,2)</f>
        <v>0</v>
      </c>
      <c r="K118" s="235" t="s">
        <v>168</v>
      </c>
      <c r="L118" s="72"/>
      <c r="M118" s="240" t="s">
        <v>21</v>
      </c>
      <c r="N118" s="241" t="s">
        <v>43</v>
      </c>
      <c r="O118" s="47"/>
      <c r="P118" s="242">
        <f>O118*H118</f>
        <v>0</v>
      </c>
      <c r="Q118" s="242">
        <v>0.00077999999999999999</v>
      </c>
      <c r="R118" s="242">
        <f>Q118*H118</f>
        <v>0.01248</v>
      </c>
      <c r="S118" s="242">
        <v>0</v>
      </c>
      <c r="T118" s="243">
        <f>S118*H118</f>
        <v>0</v>
      </c>
      <c r="AR118" s="24" t="s">
        <v>169</v>
      </c>
      <c r="AT118" s="24" t="s">
        <v>164</v>
      </c>
      <c r="AU118" s="24" t="s">
        <v>82</v>
      </c>
      <c r="AY118" s="24" t="s">
        <v>161</v>
      </c>
      <c r="BE118" s="244">
        <f>IF(N118="základní",J118,0)</f>
        <v>0</v>
      </c>
      <c r="BF118" s="244">
        <f>IF(N118="snížená",J118,0)</f>
        <v>0</v>
      </c>
      <c r="BG118" s="244">
        <f>IF(N118="zákl. přenesená",J118,0)</f>
        <v>0</v>
      </c>
      <c r="BH118" s="244">
        <f>IF(N118="sníž. přenesená",J118,0)</f>
        <v>0</v>
      </c>
      <c r="BI118" s="244">
        <f>IF(N118="nulová",J118,0)</f>
        <v>0</v>
      </c>
      <c r="BJ118" s="24" t="s">
        <v>80</v>
      </c>
      <c r="BK118" s="244">
        <f>ROUND(I118*H118,2)</f>
        <v>0</v>
      </c>
      <c r="BL118" s="24" t="s">
        <v>169</v>
      </c>
      <c r="BM118" s="24" t="s">
        <v>1090</v>
      </c>
    </row>
    <row r="119" s="14" customFormat="1">
      <c r="B119" s="268"/>
      <c r="C119" s="269"/>
      <c r="D119" s="247" t="s">
        <v>171</v>
      </c>
      <c r="E119" s="270" t="s">
        <v>21</v>
      </c>
      <c r="F119" s="271" t="s">
        <v>1086</v>
      </c>
      <c r="G119" s="269"/>
      <c r="H119" s="270" t="s">
        <v>21</v>
      </c>
      <c r="I119" s="272"/>
      <c r="J119" s="269"/>
      <c r="K119" s="269"/>
      <c r="L119" s="273"/>
      <c r="M119" s="274"/>
      <c r="N119" s="275"/>
      <c r="O119" s="275"/>
      <c r="P119" s="275"/>
      <c r="Q119" s="275"/>
      <c r="R119" s="275"/>
      <c r="S119" s="275"/>
      <c r="T119" s="276"/>
      <c r="AT119" s="277" t="s">
        <v>171</v>
      </c>
      <c r="AU119" s="277" t="s">
        <v>82</v>
      </c>
      <c r="AV119" s="14" t="s">
        <v>80</v>
      </c>
      <c r="AW119" s="14" t="s">
        <v>35</v>
      </c>
      <c r="AX119" s="14" t="s">
        <v>72</v>
      </c>
      <c r="AY119" s="277" t="s">
        <v>161</v>
      </c>
    </row>
    <row r="120" s="12" customFormat="1">
      <c r="B120" s="245"/>
      <c r="C120" s="246"/>
      <c r="D120" s="247" t="s">
        <v>171</v>
      </c>
      <c r="E120" s="248" t="s">
        <v>21</v>
      </c>
      <c r="F120" s="249" t="s">
        <v>1091</v>
      </c>
      <c r="G120" s="246"/>
      <c r="H120" s="250">
        <v>16</v>
      </c>
      <c r="I120" s="251"/>
      <c r="J120" s="246"/>
      <c r="K120" s="246"/>
      <c r="L120" s="252"/>
      <c r="M120" s="253"/>
      <c r="N120" s="254"/>
      <c r="O120" s="254"/>
      <c r="P120" s="254"/>
      <c r="Q120" s="254"/>
      <c r="R120" s="254"/>
      <c r="S120" s="254"/>
      <c r="T120" s="255"/>
      <c r="AT120" s="256" t="s">
        <v>171</v>
      </c>
      <c r="AU120" s="256" t="s">
        <v>82</v>
      </c>
      <c r="AV120" s="12" t="s">
        <v>82</v>
      </c>
      <c r="AW120" s="12" t="s">
        <v>35</v>
      </c>
      <c r="AX120" s="12" t="s">
        <v>72</v>
      </c>
      <c r="AY120" s="256" t="s">
        <v>161</v>
      </c>
    </row>
    <row r="121" s="13" customFormat="1">
      <c r="B121" s="257"/>
      <c r="C121" s="258"/>
      <c r="D121" s="247" t="s">
        <v>171</v>
      </c>
      <c r="E121" s="259" t="s">
        <v>21</v>
      </c>
      <c r="F121" s="260" t="s">
        <v>183</v>
      </c>
      <c r="G121" s="258"/>
      <c r="H121" s="261">
        <v>16</v>
      </c>
      <c r="I121" s="262"/>
      <c r="J121" s="258"/>
      <c r="K121" s="258"/>
      <c r="L121" s="263"/>
      <c r="M121" s="264"/>
      <c r="N121" s="265"/>
      <c r="O121" s="265"/>
      <c r="P121" s="265"/>
      <c r="Q121" s="265"/>
      <c r="R121" s="265"/>
      <c r="S121" s="265"/>
      <c r="T121" s="266"/>
      <c r="AT121" s="267" t="s">
        <v>171</v>
      </c>
      <c r="AU121" s="267" t="s">
        <v>82</v>
      </c>
      <c r="AV121" s="13" t="s">
        <v>162</v>
      </c>
      <c r="AW121" s="13" t="s">
        <v>35</v>
      </c>
      <c r="AX121" s="13" t="s">
        <v>80</v>
      </c>
      <c r="AY121" s="267" t="s">
        <v>161</v>
      </c>
    </row>
    <row r="122" s="1" customFormat="1" ht="25.5" customHeight="1">
      <c r="B122" s="46"/>
      <c r="C122" s="233" t="s">
        <v>264</v>
      </c>
      <c r="D122" s="233" t="s">
        <v>164</v>
      </c>
      <c r="E122" s="234" t="s">
        <v>1092</v>
      </c>
      <c r="F122" s="235" t="s">
        <v>1093</v>
      </c>
      <c r="G122" s="236" t="s">
        <v>282</v>
      </c>
      <c r="H122" s="237">
        <v>9.5999999999999996</v>
      </c>
      <c r="I122" s="238"/>
      <c r="J122" s="239">
        <f>ROUND(I122*H122,2)</f>
        <v>0</v>
      </c>
      <c r="K122" s="235" t="s">
        <v>168</v>
      </c>
      <c r="L122" s="72"/>
      <c r="M122" s="240" t="s">
        <v>21</v>
      </c>
      <c r="N122" s="241" t="s">
        <v>43</v>
      </c>
      <c r="O122" s="47"/>
      <c r="P122" s="242">
        <f>O122*H122</f>
        <v>0</v>
      </c>
      <c r="Q122" s="242">
        <v>0.00096000000000000002</v>
      </c>
      <c r="R122" s="242">
        <f>Q122*H122</f>
        <v>0.0092160000000000002</v>
      </c>
      <c r="S122" s="242">
        <v>0</v>
      </c>
      <c r="T122" s="243">
        <f>S122*H122</f>
        <v>0</v>
      </c>
      <c r="AR122" s="24" t="s">
        <v>169</v>
      </c>
      <c r="AT122" s="24" t="s">
        <v>164</v>
      </c>
      <c r="AU122" s="24" t="s">
        <v>82</v>
      </c>
      <c r="AY122" s="24" t="s">
        <v>161</v>
      </c>
      <c r="BE122" s="244">
        <f>IF(N122="základní",J122,0)</f>
        <v>0</v>
      </c>
      <c r="BF122" s="244">
        <f>IF(N122="snížená",J122,0)</f>
        <v>0</v>
      </c>
      <c r="BG122" s="244">
        <f>IF(N122="zákl. přenesená",J122,0)</f>
        <v>0</v>
      </c>
      <c r="BH122" s="244">
        <f>IF(N122="sníž. přenesená",J122,0)</f>
        <v>0</v>
      </c>
      <c r="BI122" s="244">
        <f>IF(N122="nulová",J122,0)</f>
        <v>0</v>
      </c>
      <c r="BJ122" s="24" t="s">
        <v>80</v>
      </c>
      <c r="BK122" s="244">
        <f>ROUND(I122*H122,2)</f>
        <v>0</v>
      </c>
      <c r="BL122" s="24" t="s">
        <v>169</v>
      </c>
      <c r="BM122" s="24" t="s">
        <v>1094</v>
      </c>
    </row>
    <row r="123" s="14" customFormat="1">
      <c r="B123" s="268"/>
      <c r="C123" s="269"/>
      <c r="D123" s="247" t="s">
        <v>171</v>
      </c>
      <c r="E123" s="270" t="s">
        <v>21</v>
      </c>
      <c r="F123" s="271" t="s">
        <v>1086</v>
      </c>
      <c r="G123" s="269"/>
      <c r="H123" s="270" t="s">
        <v>21</v>
      </c>
      <c r="I123" s="272"/>
      <c r="J123" s="269"/>
      <c r="K123" s="269"/>
      <c r="L123" s="273"/>
      <c r="M123" s="274"/>
      <c r="N123" s="275"/>
      <c r="O123" s="275"/>
      <c r="P123" s="275"/>
      <c r="Q123" s="275"/>
      <c r="R123" s="275"/>
      <c r="S123" s="275"/>
      <c r="T123" s="276"/>
      <c r="AT123" s="277" t="s">
        <v>171</v>
      </c>
      <c r="AU123" s="277" t="s">
        <v>82</v>
      </c>
      <c r="AV123" s="14" t="s">
        <v>80</v>
      </c>
      <c r="AW123" s="14" t="s">
        <v>35</v>
      </c>
      <c r="AX123" s="14" t="s">
        <v>72</v>
      </c>
      <c r="AY123" s="277" t="s">
        <v>161</v>
      </c>
    </row>
    <row r="124" s="12" customFormat="1">
      <c r="B124" s="245"/>
      <c r="C124" s="246"/>
      <c r="D124" s="247" t="s">
        <v>171</v>
      </c>
      <c r="E124" s="248" t="s">
        <v>21</v>
      </c>
      <c r="F124" s="249" t="s">
        <v>1095</v>
      </c>
      <c r="G124" s="246"/>
      <c r="H124" s="250">
        <v>9.5999999999999996</v>
      </c>
      <c r="I124" s="251"/>
      <c r="J124" s="246"/>
      <c r="K124" s="246"/>
      <c r="L124" s="252"/>
      <c r="M124" s="253"/>
      <c r="N124" s="254"/>
      <c r="O124" s="254"/>
      <c r="P124" s="254"/>
      <c r="Q124" s="254"/>
      <c r="R124" s="254"/>
      <c r="S124" s="254"/>
      <c r="T124" s="255"/>
      <c r="AT124" s="256" t="s">
        <v>171</v>
      </c>
      <c r="AU124" s="256" t="s">
        <v>82</v>
      </c>
      <c r="AV124" s="12" t="s">
        <v>82</v>
      </c>
      <c r="AW124" s="12" t="s">
        <v>35</v>
      </c>
      <c r="AX124" s="12" t="s">
        <v>72</v>
      </c>
      <c r="AY124" s="256" t="s">
        <v>161</v>
      </c>
    </row>
    <row r="125" s="13" customFormat="1">
      <c r="B125" s="257"/>
      <c r="C125" s="258"/>
      <c r="D125" s="247" t="s">
        <v>171</v>
      </c>
      <c r="E125" s="259" t="s">
        <v>21</v>
      </c>
      <c r="F125" s="260" t="s">
        <v>183</v>
      </c>
      <c r="G125" s="258"/>
      <c r="H125" s="261">
        <v>9.5999999999999996</v>
      </c>
      <c r="I125" s="262"/>
      <c r="J125" s="258"/>
      <c r="K125" s="258"/>
      <c r="L125" s="263"/>
      <c r="M125" s="264"/>
      <c r="N125" s="265"/>
      <c r="O125" s="265"/>
      <c r="P125" s="265"/>
      <c r="Q125" s="265"/>
      <c r="R125" s="265"/>
      <c r="S125" s="265"/>
      <c r="T125" s="266"/>
      <c r="AT125" s="267" t="s">
        <v>171</v>
      </c>
      <c r="AU125" s="267" t="s">
        <v>82</v>
      </c>
      <c r="AV125" s="13" t="s">
        <v>162</v>
      </c>
      <c r="AW125" s="13" t="s">
        <v>35</v>
      </c>
      <c r="AX125" s="13" t="s">
        <v>80</v>
      </c>
      <c r="AY125" s="267" t="s">
        <v>161</v>
      </c>
    </row>
    <row r="126" s="1" customFormat="1" ht="38.25" customHeight="1">
      <c r="B126" s="46"/>
      <c r="C126" s="233" t="s">
        <v>270</v>
      </c>
      <c r="D126" s="233" t="s">
        <v>164</v>
      </c>
      <c r="E126" s="234" t="s">
        <v>1096</v>
      </c>
      <c r="F126" s="235" t="s">
        <v>1097</v>
      </c>
      <c r="G126" s="236" t="s">
        <v>282</v>
      </c>
      <c r="H126" s="237">
        <v>30.800000000000001</v>
      </c>
      <c r="I126" s="238"/>
      <c r="J126" s="239">
        <f>ROUND(I126*H126,2)</f>
        <v>0</v>
      </c>
      <c r="K126" s="235" t="s">
        <v>168</v>
      </c>
      <c r="L126" s="72"/>
      <c r="M126" s="240" t="s">
        <v>21</v>
      </c>
      <c r="N126" s="241" t="s">
        <v>43</v>
      </c>
      <c r="O126" s="47"/>
      <c r="P126" s="242">
        <f>O126*H126</f>
        <v>0</v>
      </c>
      <c r="Q126" s="242">
        <v>5.0000000000000002E-05</v>
      </c>
      <c r="R126" s="242">
        <f>Q126*H126</f>
        <v>0.0015400000000000001</v>
      </c>
      <c r="S126" s="242">
        <v>0</v>
      </c>
      <c r="T126" s="243">
        <f>S126*H126</f>
        <v>0</v>
      </c>
      <c r="AR126" s="24" t="s">
        <v>169</v>
      </c>
      <c r="AT126" s="24" t="s">
        <v>164</v>
      </c>
      <c r="AU126" s="24" t="s">
        <v>82</v>
      </c>
      <c r="AY126" s="24" t="s">
        <v>161</v>
      </c>
      <c r="BE126" s="244">
        <f>IF(N126="základní",J126,0)</f>
        <v>0</v>
      </c>
      <c r="BF126" s="244">
        <f>IF(N126="snížená",J126,0)</f>
        <v>0</v>
      </c>
      <c r="BG126" s="244">
        <f>IF(N126="zákl. přenesená",J126,0)</f>
        <v>0</v>
      </c>
      <c r="BH126" s="244">
        <f>IF(N126="sníž. přenesená",J126,0)</f>
        <v>0</v>
      </c>
      <c r="BI126" s="244">
        <f>IF(N126="nulová",J126,0)</f>
        <v>0</v>
      </c>
      <c r="BJ126" s="24" t="s">
        <v>80</v>
      </c>
      <c r="BK126" s="244">
        <f>ROUND(I126*H126,2)</f>
        <v>0</v>
      </c>
      <c r="BL126" s="24" t="s">
        <v>169</v>
      </c>
      <c r="BM126" s="24" t="s">
        <v>1098</v>
      </c>
    </row>
    <row r="127" s="12" customFormat="1">
      <c r="B127" s="245"/>
      <c r="C127" s="246"/>
      <c r="D127" s="247" t="s">
        <v>171</v>
      </c>
      <c r="E127" s="248" t="s">
        <v>21</v>
      </c>
      <c r="F127" s="249" t="s">
        <v>1099</v>
      </c>
      <c r="G127" s="246"/>
      <c r="H127" s="250">
        <v>30.800000000000001</v>
      </c>
      <c r="I127" s="251"/>
      <c r="J127" s="246"/>
      <c r="K127" s="246"/>
      <c r="L127" s="252"/>
      <c r="M127" s="253"/>
      <c r="N127" s="254"/>
      <c r="O127" s="254"/>
      <c r="P127" s="254"/>
      <c r="Q127" s="254"/>
      <c r="R127" s="254"/>
      <c r="S127" s="254"/>
      <c r="T127" s="255"/>
      <c r="AT127" s="256" t="s">
        <v>171</v>
      </c>
      <c r="AU127" s="256" t="s">
        <v>82</v>
      </c>
      <c r="AV127" s="12" t="s">
        <v>82</v>
      </c>
      <c r="AW127" s="12" t="s">
        <v>35</v>
      </c>
      <c r="AX127" s="12" t="s">
        <v>80</v>
      </c>
      <c r="AY127" s="256" t="s">
        <v>161</v>
      </c>
    </row>
    <row r="128" s="1" customFormat="1" ht="38.25" customHeight="1">
      <c r="B128" s="46"/>
      <c r="C128" s="233" t="s">
        <v>275</v>
      </c>
      <c r="D128" s="233" t="s">
        <v>164</v>
      </c>
      <c r="E128" s="234" t="s">
        <v>1100</v>
      </c>
      <c r="F128" s="235" t="s">
        <v>1101</v>
      </c>
      <c r="G128" s="236" t="s">
        <v>282</v>
      </c>
      <c r="H128" s="237">
        <v>25.600000000000001</v>
      </c>
      <c r="I128" s="238"/>
      <c r="J128" s="239">
        <f>ROUND(I128*H128,2)</f>
        <v>0</v>
      </c>
      <c r="K128" s="235" t="s">
        <v>168</v>
      </c>
      <c r="L128" s="72"/>
      <c r="M128" s="240" t="s">
        <v>21</v>
      </c>
      <c r="N128" s="241" t="s">
        <v>43</v>
      </c>
      <c r="O128" s="47"/>
      <c r="P128" s="242">
        <f>O128*H128</f>
        <v>0</v>
      </c>
      <c r="Q128" s="242">
        <v>6.9999999999999994E-05</v>
      </c>
      <c r="R128" s="242">
        <f>Q128*H128</f>
        <v>0.001792</v>
      </c>
      <c r="S128" s="242">
        <v>0</v>
      </c>
      <c r="T128" s="243">
        <f>S128*H128</f>
        <v>0</v>
      </c>
      <c r="AR128" s="24" t="s">
        <v>169</v>
      </c>
      <c r="AT128" s="24" t="s">
        <v>164</v>
      </c>
      <c r="AU128" s="24" t="s">
        <v>82</v>
      </c>
      <c r="AY128" s="24" t="s">
        <v>161</v>
      </c>
      <c r="BE128" s="244">
        <f>IF(N128="základní",J128,0)</f>
        <v>0</v>
      </c>
      <c r="BF128" s="244">
        <f>IF(N128="snížená",J128,0)</f>
        <v>0</v>
      </c>
      <c r="BG128" s="244">
        <f>IF(N128="zákl. přenesená",J128,0)</f>
        <v>0</v>
      </c>
      <c r="BH128" s="244">
        <f>IF(N128="sníž. přenesená",J128,0)</f>
        <v>0</v>
      </c>
      <c r="BI128" s="244">
        <f>IF(N128="nulová",J128,0)</f>
        <v>0</v>
      </c>
      <c r="BJ128" s="24" t="s">
        <v>80</v>
      </c>
      <c r="BK128" s="244">
        <f>ROUND(I128*H128,2)</f>
        <v>0</v>
      </c>
      <c r="BL128" s="24" t="s">
        <v>169</v>
      </c>
      <c r="BM128" s="24" t="s">
        <v>1102</v>
      </c>
    </row>
    <row r="129" s="12" customFormat="1">
      <c r="B129" s="245"/>
      <c r="C129" s="246"/>
      <c r="D129" s="247" t="s">
        <v>171</v>
      </c>
      <c r="E129" s="248" t="s">
        <v>21</v>
      </c>
      <c r="F129" s="249" t="s">
        <v>1103</v>
      </c>
      <c r="G129" s="246"/>
      <c r="H129" s="250">
        <v>25.600000000000001</v>
      </c>
      <c r="I129" s="251"/>
      <c r="J129" s="246"/>
      <c r="K129" s="246"/>
      <c r="L129" s="252"/>
      <c r="M129" s="253"/>
      <c r="N129" s="254"/>
      <c r="O129" s="254"/>
      <c r="P129" s="254"/>
      <c r="Q129" s="254"/>
      <c r="R129" s="254"/>
      <c r="S129" s="254"/>
      <c r="T129" s="255"/>
      <c r="AT129" s="256" t="s">
        <v>171</v>
      </c>
      <c r="AU129" s="256" t="s">
        <v>82</v>
      </c>
      <c r="AV129" s="12" t="s">
        <v>82</v>
      </c>
      <c r="AW129" s="12" t="s">
        <v>35</v>
      </c>
      <c r="AX129" s="12" t="s">
        <v>80</v>
      </c>
      <c r="AY129" s="256" t="s">
        <v>161</v>
      </c>
    </row>
    <row r="130" s="1" customFormat="1" ht="16.5" customHeight="1">
      <c r="B130" s="46"/>
      <c r="C130" s="233" t="s">
        <v>279</v>
      </c>
      <c r="D130" s="233" t="s">
        <v>164</v>
      </c>
      <c r="E130" s="234" t="s">
        <v>1104</v>
      </c>
      <c r="F130" s="235" t="s">
        <v>1105</v>
      </c>
      <c r="G130" s="236" t="s">
        <v>321</v>
      </c>
      <c r="H130" s="237">
        <v>14</v>
      </c>
      <c r="I130" s="238"/>
      <c r="J130" s="239">
        <f>ROUND(I130*H130,2)</f>
        <v>0</v>
      </c>
      <c r="K130" s="235" t="s">
        <v>168</v>
      </c>
      <c r="L130" s="72"/>
      <c r="M130" s="240" t="s">
        <v>21</v>
      </c>
      <c r="N130" s="241" t="s">
        <v>43</v>
      </c>
      <c r="O130" s="47"/>
      <c r="P130" s="242">
        <f>O130*H130</f>
        <v>0</v>
      </c>
      <c r="Q130" s="242">
        <v>0.00012999999999999999</v>
      </c>
      <c r="R130" s="242">
        <f>Q130*H130</f>
        <v>0.0018199999999999998</v>
      </c>
      <c r="S130" s="242">
        <v>0</v>
      </c>
      <c r="T130" s="243">
        <f>S130*H130</f>
        <v>0</v>
      </c>
      <c r="AR130" s="24" t="s">
        <v>169</v>
      </c>
      <c r="AT130" s="24" t="s">
        <v>164</v>
      </c>
      <c r="AU130" s="24" t="s">
        <v>82</v>
      </c>
      <c r="AY130" s="24" t="s">
        <v>161</v>
      </c>
      <c r="BE130" s="244">
        <f>IF(N130="základní",J130,0)</f>
        <v>0</v>
      </c>
      <c r="BF130" s="244">
        <f>IF(N130="snížená",J130,0)</f>
        <v>0</v>
      </c>
      <c r="BG130" s="244">
        <f>IF(N130="zákl. přenesená",J130,0)</f>
        <v>0</v>
      </c>
      <c r="BH130" s="244">
        <f>IF(N130="sníž. přenesená",J130,0)</f>
        <v>0</v>
      </c>
      <c r="BI130" s="244">
        <f>IF(N130="nulová",J130,0)</f>
        <v>0</v>
      </c>
      <c r="BJ130" s="24" t="s">
        <v>80</v>
      </c>
      <c r="BK130" s="244">
        <f>ROUND(I130*H130,2)</f>
        <v>0</v>
      </c>
      <c r="BL130" s="24" t="s">
        <v>169</v>
      </c>
      <c r="BM130" s="24" t="s">
        <v>1106</v>
      </c>
    </row>
    <row r="131" s="12" customFormat="1">
      <c r="B131" s="245"/>
      <c r="C131" s="246"/>
      <c r="D131" s="247" t="s">
        <v>171</v>
      </c>
      <c r="E131" s="248" t="s">
        <v>21</v>
      </c>
      <c r="F131" s="249" t="s">
        <v>1107</v>
      </c>
      <c r="G131" s="246"/>
      <c r="H131" s="250">
        <v>14</v>
      </c>
      <c r="I131" s="251"/>
      <c r="J131" s="246"/>
      <c r="K131" s="246"/>
      <c r="L131" s="252"/>
      <c r="M131" s="253"/>
      <c r="N131" s="254"/>
      <c r="O131" s="254"/>
      <c r="P131" s="254"/>
      <c r="Q131" s="254"/>
      <c r="R131" s="254"/>
      <c r="S131" s="254"/>
      <c r="T131" s="255"/>
      <c r="AT131" s="256" t="s">
        <v>171</v>
      </c>
      <c r="AU131" s="256" t="s">
        <v>82</v>
      </c>
      <c r="AV131" s="12" t="s">
        <v>82</v>
      </c>
      <c r="AW131" s="12" t="s">
        <v>35</v>
      </c>
      <c r="AX131" s="12" t="s">
        <v>80</v>
      </c>
      <c r="AY131" s="256" t="s">
        <v>161</v>
      </c>
    </row>
    <row r="132" s="1" customFormat="1" ht="16.5" customHeight="1">
      <c r="B132" s="46"/>
      <c r="C132" s="233" t="s">
        <v>9</v>
      </c>
      <c r="D132" s="233" t="s">
        <v>164</v>
      </c>
      <c r="E132" s="234" t="s">
        <v>1108</v>
      </c>
      <c r="F132" s="235" t="s">
        <v>1109</v>
      </c>
      <c r="G132" s="236" t="s">
        <v>1110</v>
      </c>
      <c r="H132" s="237">
        <v>4</v>
      </c>
      <c r="I132" s="238"/>
      <c r="J132" s="239">
        <f>ROUND(I132*H132,2)</f>
        <v>0</v>
      </c>
      <c r="K132" s="235" t="s">
        <v>168</v>
      </c>
      <c r="L132" s="72"/>
      <c r="M132" s="240" t="s">
        <v>21</v>
      </c>
      <c r="N132" s="241" t="s">
        <v>43</v>
      </c>
      <c r="O132" s="47"/>
      <c r="P132" s="242">
        <f>O132*H132</f>
        <v>0</v>
      </c>
      <c r="Q132" s="242">
        <v>0.00025000000000000001</v>
      </c>
      <c r="R132" s="242">
        <f>Q132*H132</f>
        <v>0.001</v>
      </c>
      <c r="S132" s="242">
        <v>0</v>
      </c>
      <c r="T132" s="243">
        <f>S132*H132</f>
        <v>0</v>
      </c>
      <c r="AR132" s="24" t="s">
        <v>169</v>
      </c>
      <c r="AT132" s="24" t="s">
        <v>164</v>
      </c>
      <c r="AU132" s="24" t="s">
        <v>82</v>
      </c>
      <c r="AY132" s="24" t="s">
        <v>161</v>
      </c>
      <c r="BE132" s="244">
        <f>IF(N132="základní",J132,0)</f>
        <v>0</v>
      </c>
      <c r="BF132" s="244">
        <f>IF(N132="snížená",J132,0)</f>
        <v>0</v>
      </c>
      <c r="BG132" s="244">
        <f>IF(N132="zákl. přenesená",J132,0)</f>
        <v>0</v>
      </c>
      <c r="BH132" s="244">
        <f>IF(N132="sníž. přenesená",J132,0)</f>
        <v>0</v>
      </c>
      <c r="BI132" s="244">
        <f>IF(N132="nulová",J132,0)</f>
        <v>0</v>
      </c>
      <c r="BJ132" s="24" t="s">
        <v>80</v>
      </c>
      <c r="BK132" s="244">
        <f>ROUND(I132*H132,2)</f>
        <v>0</v>
      </c>
      <c r="BL132" s="24" t="s">
        <v>169</v>
      </c>
      <c r="BM132" s="24" t="s">
        <v>1111</v>
      </c>
    </row>
    <row r="133" s="12" customFormat="1">
      <c r="B133" s="245"/>
      <c r="C133" s="246"/>
      <c r="D133" s="247" t="s">
        <v>171</v>
      </c>
      <c r="E133" s="248" t="s">
        <v>21</v>
      </c>
      <c r="F133" s="249" t="s">
        <v>1112</v>
      </c>
      <c r="G133" s="246"/>
      <c r="H133" s="250">
        <v>4</v>
      </c>
      <c r="I133" s="251"/>
      <c r="J133" s="246"/>
      <c r="K133" s="246"/>
      <c r="L133" s="252"/>
      <c r="M133" s="253"/>
      <c r="N133" s="254"/>
      <c r="O133" s="254"/>
      <c r="P133" s="254"/>
      <c r="Q133" s="254"/>
      <c r="R133" s="254"/>
      <c r="S133" s="254"/>
      <c r="T133" s="255"/>
      <c r="AT133" s="256" t="s">
        <v>171</v>
      </c>
      <c r="AU133" s="256" t="s">
        <v>82</v>
      </c>
      <c r="AV133" s="12" t="s">
        <v>82</v>
      </c>
      <c r="AW133" s="12" t="s">
        <v>35</v>
      </c>
      <c r="AX133" s="12" t="s">
        <v>80</v>
      </c>
      <c r="AY133" s="256" t="s">
        <v>161</v>
      </c>
    </row>
    <row r="134" s="1" customFormat="1" ht="16.5" customHeight="1">
      <c r="B134" s="46"/>
      <c r="C134" s="233" t="s">
        <v>293</v>
      </c>
      <c r="D134" s="233" t="s">
        <v>164</v>
      </c>
      <c r="E134" s="234" t="s">
        <v>1113</v>
      </c>
      <c r="F134" s="235" t="s">
        <v>1114</v>
      </c>
      <c r="G134" s="236" t="s">
        <v>321</v>
      </c>
      <c r="H134" s="237">
        <v>1</v>
      </c>
      <c r="I134" s="238"/>
      <c r="J134" s="239">
        <f>ROUND(I134*H134,2)</f>
        <v>0</v>
      </c>
      <c r="K134" s="235" t="s">
        <v>168</v>
      </c>
      <c r="L134" s="72"/>
      <c r="M134" s="240" t="s">
        <v>21</v>
      </c>
      <c r="N134" s="241" t="s">
        <v>43</v>
      </c>
      <c r="O134" s="47"/>
      <c r="P134" s="242">
        <f>O134*H134</f>
        <v>0</v>
      </c>
      <c r="Q134" s="242">
        <v>0.00056999999999999998</v>
      </c>
      <c r="R134" s="242">
        <f>Q134*H134</f>
        <v>0.00056999999999999998</v>
      </c>
      <c r="S134" s="242">
        <v>0</v>
      </c>
      <c r="T134" s="243">
        <f>S134*H134</f>
        <v>0</v>
      </c>
      <c r="AR134" s="24" t="s">
        <v>169</v>
      </c>
      <c r="AT134" s="24" t="s">
        <v>164</v>
      </c>
      <c r="AU134" s="24" t="s">
        <v>82</v>
      </c>
      <c r="AY134" s="24" t="s">
        <v>161</v>
      </c>
      <c r="BE134" s="244">
        <f>IF(N134="základní",J134,0)</f>
        <v>0</v>
      </c>
      <c r="BF134" s="244">
        <f>IF(N134="snížená",J134,0)</f>
        <v>0</v>
      </c>
      <c r="BG134" s="244">
        <f>IF(N134="zákl. přenesená",J134,0)</f>
        <v>0</v>
      </c>
      <c r="BH134" s="244">
        <f>IF(N134="sníž. přenesená",J134,0)</f>
        <v>0</v>
      </c>
      <c r="BI134" s="244">
        <f>IF(N134="nulová",J134,0)</f>
        <v>0</v>
      </c>
      <c r="BJ134" s="24" t="s">
        <v>80</v>
      </c>
      <c r="BK134" s="244">
        <f>ROUND(I134*H134,2)</f>
        <v>0</v>
      </c>
      <c r="BL134" s="24" t="s">
        <v>169</v>
      </c>
      <c r="BM134" s="24" t="s">
        <v>1115</v>
      </c>
    </row>
    <row r="135" s="1" customFormat="1" ht="16.5" customHeight="1">
      <c r="B135" s="46"/>
      <c r="C135" s="233" t="s">
        <v>300</v>
      </c>
      <c r="D135" s="233" t="s">
        <v>164</v>
      </c>
      <c r="E135" s="234" t="s">
        <v>1116</v>
      </c>
      <c r="F135" s="235" t="s">
        <v>1117</v>
      </c>
      <c r="G135" s="236" t="s">
        <v>321</v>
      </c>
      <c r="H135" s="237">
        <v>1</v>
      </c>
      <c r="I135" s="238"/>
      <c r="J135" s="239">
        <f>ROUND(I135*H135,2)</f>
        <v>0</v>
      </c>
      <c r="K135" s="235" t="s">
        <v>168</v>
      </c>
      <c r="L135" s="72"/>
      <c r="M135" s="240" t="s">
        <v>21</v>
      </c>
      <c r="N135" s="241" t="s">
        <v>43</v>
      </c>
      <c r="O135" s="47"/>
      <c r="P135" s="242">
        <f>O135*H135</f>
        <v>0</v>
      </c>
      <c r="Q135" s="242">
        <v>0.00072000000000000005</v>
      </c>
      <c r="R135" s="242">
        <f>Q135*H135</f>
        <v>0.00072000000000000005</v>
      </c>
      <c r="S135" s="242">
        <v>0</v>
      </c>
      <c r="T135" s="243">
        <f>S135*H135</f>
        <v>0</v>
      </c>
      <c r="AR135" s="24" t="s">
        <v>169</v>
      </c>
      <c r="AT135" s="24" t="s">
        <v>164</v>
      </c>
      <c r="AU135" s="24" t="s">
        <v>82</v>
      </c>
      <c r="AY135" s="24" t="s">
        <v>161</v>
      </c>
      <c r="BE135" s="244">
        <f>IF(N135="základní",J135,0)</f>
        <v>0</v>
      </c>
      <c r="BF135" s="244">
        <f>IF(N135="snížená",J135,0)</f>
        <v>0</v>
      </c>
      <c r="BG135" s="244">
        <f>IF(N135="zákl. přenesená",J135,0)</f>
        <v>0</v>
      </c>
      <c r="BH135" s="244">
        <f>IF(N135="sníž. přenesená",J135,0)</f>
        <v>0</v>
      </c>
      <c r="BI135" s="244">
        <f>IF(N135="nulová",J135,0)</f>
        <v>0</v>
      </c>
      <c r="BJ135" s="24" t="s">
        <v>80</v>
      </c>
      <c r="BK135" s="244">
        <f>ROUND(I135*H135,2)</f>
        <v>0</v>
      </c>
      <c r="BL135" s="24" t="s">
        <v>169</v>
      </c>
      <c r="BM135" s="24" t="s">
        <v>1118</v>
      </c>
    </row>
    <row r="136" s="1" customFormat="1" ht="16.5" customHeight="1">
      <c r="B136" s="46"/>
      <c r="C136" s="233" t="s">
        <v>307</v>
      </c>
      <c r="D136" s="233" t="s">
        <v>164</v>
      </c>
      <c r="E136" s="234" t="s">
        <v>1119</v>
      </c>
      <c r="F136" s="235" t="s">
        <v>1120</v>
      </c>
      <c r="G136" s="236" t="s">
        <v>321</v>
      </c>
      <c r="H136" s="237">
        <v>1</v>
      </c>
      <c r="I136" s="238"/>
      <c r="J136" s="239">
        <f>ROUND(I136*H136,2)</f>
        <v>0</v>
      </c>
      <c r="K136" s="235" t="s">
        <v>168</v>
      </c>
      <c r="L136" s="72"/>
      <c r="M136" s="240" t="s">
        <v>21</v>
      </c>
      <c r="N136" s="241" t="s">
        <v>43</v>
      </c>
      <c r="O136" s="47"/>
      <c r="P136" s="242">
        <f>O136*H136</f>
        <v>0</v>
      </c>
      <c r="Q136" s="242">
        <v>0.00035</v>
      </c>
      <c r="R136" s="242">
        <f>Q136*H136</f>
        <v>0.00035</v>
      </c>
      <c r="S136" s="242">
        <v>0</v>
      </c>
      <c r="T136" s="243">
        <f>S136*H136</f>
        <v>0</v>
      </c>
      <c r="AR136" s="24" t="s">
        <v>169</v>
      </c>
      <c r="AT136" s="24" t="s">
        <v>164</v>
      </c>
      <c r="AU136" s="24" t="s">
        <v>82</v>
      </c>
      <c r="AY136" s="24" t="s">
        <v>161</v>
      </c>
      <c r="BE136" s="244">
        <f>IF(N136="základní",J136,0)</f>
        <v>0</v>
      </c>
      <c r="BF136" s="244">
        <f>IF(N136="snížená",J136,0)</f>
        <v>0</v>
      </c>
      <c r="BG136" s="244">
        <f>IF(N136="zákl. přenesená",J136,0)</f>
        <v>0</v>
      </c>
      <c r="BH136" s="244">
        <f>IF(N136="sníž. přenesená",J136,0)</f>
        <v>0</v>
      </c>
      <c r="BI136" s="244">
        <f>IF(N136="nulová",J136,0)</f>
        <v>0</v>
      </c>
      <c r="BJ136" s="24" t="s">
        <v>80</v>
      </c>
      <c r="BK136" s="244">
        <f>ROUND(I136*H136,2)</f>
        <v>0</v>
      </c>
      <c r="BL136" s="24" t="s">
        <v>169</v>
      </c>
      <c r="BM136" s="24" t="s">
        <v>1121</v>
      </c>
    </row>
    <row r="137" s="1" customFormat="1" ht="25.5" customHeight="1">
      <c r="B137" s="46"/>
      <c r="C137" s="233" t="s">
        <v>313</v>
      </c>
      <c r="D137" s="233" t="s">
        <v>164</v>
      </c>
      <c r="E137" s="234" t="s">
        <v>1122</v>
      </c>
      <c r="F137" s="235" t="s">
        <v>1123</v>
      </c>
      <c r="G137" s="236" t="s">
        <v>282</v>
      </c>
      <c r="H137" s="237">
        <v>56.399999999999999</v>
      </c>
      <c r="I137" s="238"/>
      <c r="J137" s="239">
        <f>ROUND(I137*H137,2)</f>
        <v>0</v>
      </c>
      <c r="K137" s="235" t="s">
        <v>168</v>
      </c>
      <c r="L137" s="72"/>
      <c r="M137" s="240" t="s">
        <v>21</v>
      </c>
      <c r="N137" s="241" t="s">
        <v>43</v>
      </c>
      <c r="O137" s="47"/>
      <c r="P137" s="242">
        <f>O137*H137</f>
        <v>0</v>
      </c>
      <c r="Q137" s="242">
        <v>0.00040000000000000002</v>
      </c>
      <c r="R137" s="242">
        <f>Q137*H137</f>
        <v>0.02256</v>
      </c>
      <c r="S137" s="242">
        <v>0</v>
      </c>
      <c r="T137" s="243">
        <f>S137*H137</f>
        <v>0</v>
      </c>
      <c r="AR137" s="24" t="s">
        <v>169</v>
      </c>
      <c r="AT137" s="24" t="s">
        <v>164</v>
      </c>
      <c r="AU137" s="24" t="s">
        <v>82</v>
      </c>
      <c r="AY137" s="24" t="s">
        <v>161</v>
      </c>
      <c r="BE137" s="244">
        <f>IF(N137="základní",J137,0)</f>
        <v>0</v>
      </c>
      <c r="BF137" s="244">
        <f>IF(N137="snížená",J137,0)</f>
        <v>0</v>
      </c>
      <c r="BG137" s="244">
        <f>IF(N137="zákl. přenesená",J137,0)</f>
        <v>0</v>
      </c>
      <c r="BH137" s="244">
        <f>IF(N137="sníž. přenesená",J137,0)</f>
        <v>0</v>
      </c>
      <c r="BI137" s="244">
        <f>IF(N137="nulová",J137,0)</f>
        <v>0</v>
      </c>
      <c r="BJ137" s="24" t="s">
        <v>80</v>
      </c>
      <c r="BK137" s="244">
        <f>ROUND(I137*H137,2)</f>
        <v>0</v>
      </c>
      <c r="BL137" s="24" t="s">
        <v>169</v>
      </c>
      <c r="BM137" s="24" t="s">
        <v>1124</v>
      </c>
    </row>
    <row r="138" s="12" customFormat="1">
      <c r="B138" s="245"/>
      <c r="C138" s="246"/>
      <c r="D138" s="247" t="s">
        <v>171</v>
      </c>
      <c r="E138" s="248" t="s">
        <v>21</v>
      </c>
      <c r="F138" s="249" t="s">
        <v>1125</v>
      </c>
      <c r="G138" s="246"/>
      <c r="H138" s="250">
        <v>56.399999999999999</v>
      </c>
      <c r="I138" s="251"/>
      <c r="J138" s="246"/>
      <c r="K138" s="246"/>
      <c r="L138" s="252"/>
      <c r="M138" s="253"/>
      <c r="N138" s="254"/>
      <c r="O138" s="254"/>
      <c r="P138" s="254"/>
      <c r="Q138" s="254"/>
      <c r="R138" s="254"/>
      <c r="S138" s="254"/>
      <c r="T138" s="255"/>
      <c r="AT138" s="256" t="s">
        <v>171</v>
      </c>
      <c r="AU138" s="256" t="s">
        <v>82</v>
      </c>
      <c r="AV138" s="12" t="s">
        <v>82</v>
      </c>
      <c r="AW138" s="12" t="s">
        <v>35</v>
      </c>
      <c r="AX138" s="12" t="s">
        <v>80</v>
      </c>
      <c r="AY138" s="256" t="s">
        <v>161</v>
      </c>
    </row>
    <row r="139" s="1" customFormat="1" ht="25.5" customHeight="1">
      <c r="B139" s="46"/>
      <c r="C139" s="233" t="s">
        <v>318</v>
      </c>
      <c r="D139" s="233" t="s">
        <v>164</v>
      </c>
      <c r="E139" s="234" t="s">
        <v>1126</v>
      </c>
      <c r="F139" s="235" t="s">
        <v>1127</v>
      </c>
      <c r="G139" s="236" t="s">
        <v>282</v>
      </c>
      <c r="H139" s="237">
        <v>56.399999999999999</v>
      </c>
      <c r="I139" s="238"/>
      <c r="J139" s="239">
        <f>ROUND(I139*H139,2)</f>
        <v>0</v>
      </c>
      <c r="K139" s="235" t="s">
        <v>168</v>
      </c>
      <c r="L139" s="72"/>
      <c r="M139" s="240" t="s">
        <v>21</v>
      </c>
      <c r="N139" s="241" t="s">
        <v>43</v>
      </c>
      <c r="O139" s="47"/>
      <c r="P139" s="242">
        <f>O139*H139</f>
        <v>0</v>
      </c>
      <c r="Q139" s="242">
        <v>1.0000000000000001E-05</v>
      </c>
      <c r="R139" s="242">
        <f>Q139*H139</f>
        <v>0.00056400000000000005</v>
      </c>
      <c r="S139" s="242">
        <v>0</v>
      </c>
      <c r="T139" s="243">
        <f>S139*H139</f>
        <v>0</v>
      </c>
      <c r="AR139" s="24" t="s">
        <v>169</v>
      </c>
      <c r="AT139" s="24" t="s">
        <v>164</v>
      </c>
      <c r="AU139" s="24" t="s">
        <v>82</v>
      </c>
      <c r="AY139" s="24" t="s">
        <v>161</v>
      </c>
      <c r="BE139" s="244">
        <f>IF(N139="základní",J139,0)</f>
        <v>0</v>
      </c>
      <c r="BF139" s="244">
        <f>IF(N139="snížená",J139,0)</f>
        <v>0</v>
      </c>
      <c r="BG139" s="244">
        <f>IF(N139="zákl. přenesená",J139,0)</f>
        <v>0</v>
      </c>
      <c r="BH139" s="244">
        <f>IF(N139="sníž. přenesená",J139,0)</f>
        <v>0</v>
      </c>
      <c r="BI139" s="244">
        <f>IF(N139="nulová",J139,0)</f>
        <v>0</v>
      </c>
      <c r="BJ139" s="24" t="s">
        <v>80</v>
      </c>
      <c r="BK139" s="244">
        <f>ROUND(I139*H139,2)</f>
        <v>0</v>
      </c>
      <c r="BL139" s="24" t="s">
        <v>169</v>
      </c>
      <c r="BM139" s="24" t="s">
        <v>1128</v>
      </c>
    </row>
    <row r="140" s="1" customFormat="1" ht="38.25" customHeight="1">
      <c r="B140" s="46"/>
      <c r="C140" s="233" t="s">
        <v>324</v>
      </c>
      <c r="D140" s="233" t="s">
        <v>164</v>
      </c>
      <c r="E140" s="234" t="s">
        <v>1129</v>
      </c>
      <c r="F140" s="235" t="s">
        <v>1130</v>
      </c>
      <c r="G140" s="236" t="s">
        <v>343</v>
      </c>
      <c r="H140" s="237">
        <v>1</v>
      </c>
      <c r="I140" s="238"/>
      <c r="J140" s="239">
        <f>ROUND(I140*H140,2)</f>
        <v>0</v>
      </c>
      <c r="K140" s="235" t="s">
        <v>199</v>
      </c>
      <c r="L140" s="72"/>
      <c r="M140" s="240" t="s">
        <v>21</v>
      </c>
      <c r="N140" s="241" t="s">
        <v>43</v>
      </c>
      <c r="O140" s="47"/>
      <c r="P140" s="242">
        <f>O140*H140</f>
        <v>0</v>
      </c>
      <c r="Q140" s="242">
        <v>0</v>
      </c>
      <c r="R140" s="242">
        <f>Q140*H140</f>
        <v>0</v>
      </c>
      <c r="S140" s="242">
        <v>0</v>
      </c>
      <c r="T140" s="243">
        <f>S140*H140</f>
        <v>0</v>
      </c>
      <c r="AR140" s="24" t="s">
        <v>255</v>
      </c>
      <c r="AT140" s="24" t="s">
        <v>164</v>
      </c>
      <c r="AU140" s="24" t="s">
        <v>82</v>
      </c>
      <c r="AY140" s="24" t="s">
        <v>161</v>
      </c>
      <c r="BE140" s="244">
        <f>IF(N140="základní",J140,0)</f>
        <v>0</v>
      </c>
      <c r="BF140" s="244">
        <f>IF(N140="snížená",J140,0)</f>
        <v>0</v>
      </c>
      <c r="BG140" s="244">
        <f>IF(N140="zákl. přenesená",J140,0)</f>
        <v>0</v>
      </c>
      <c r="BH140" s="244">
        <f>IF(N140="sníž. přenesená",J140,0)</f>
        <v>0</v>
      </c>
      <c r="BI140" s="244">
        <f>IF(N140="nulová",J140,0)</f>
        <v>0</v>
      </c>
      <c r="BJ140" s="24" t="s">
        <v>80</v>
      </c>
      <c r="BK140" s="244">
        <f>ROUND(I140*H140,2)</f>
        <v>0</v>
      </c>
      <c r="BL140" s="24" t="s">
        <v>255</v>
      </c>
      <c r="BM140" s="24" t="s">
        <v>1131</v>
      </c>
    </row>
    <row r="141" s="11" customFormat="1" ht="29.88" customHeight="1">
      <c r="B141" s="217"/>
      <c r="C141" s="218"/>
      <c r="D141" s="219" t="s">
        <v>71</v>
      </c>
      <c r="E141" s="231" t="s">
        <v>551</v>
      </c>
      <c r="F141" s="231" t="s">
        <v>552</v>
      </c>
      <c r="G141" s="218"/>
      <c r="H141" s="218"/>
      <c r="I141" s="221"/>
      <c r="J141" s="232">
        <f>BK141</f>
        <v>0</v>
      </c>
      <c r="K141" s="218"/>
      <c r="L141" s="223"/>
      <c r="M141" s="224"/>
      <c r="N141" s="225"/>
      <c r="O141" s="225"/>
      <c r="P141" s="226">
        <f>SUM(P142:P167)</f>
        <v>0</v>
      </c>
      <c r="Q141" s="225"/>
      <c r="R141" s="226">
        <f>SUM(R142:R167)</f>
        <v>0.23156000000000002</v>
      </c>
      <c r="S141" s="225"/>
      <c r="T141" s="227">
        <f>SUM(T142:T167)</f>
        <v>0</v>
      </c>
      <c r="AR141" s="228" t="s">
        <v>80</v>
      </c>
      <c r="AT141" s="229" t="s">
        <v>71</v>
      </c>
      <c r="AU141" s="229" t="s">
        <v>80</v>
      </c>
      <c r="AY141" s="228" t="s">
        <v>161</v>
      </c>
      <c r="BK141" s="230">
        <f>SUM(BK142:BK167)</f>
        <v>0</v>
      </c>
    </row>
    <row r="142" s="1" customFormat="1" ht="16.5" customHeight="1">
      <c r="B142" s="46"/>
      <c r="C142" s="233" t="s">
        <v>328</v>
      </c>
      <c r="D142" s="233" t="s">
        <v>164</v>
      </c>
      <c r="E142" s="234" t="s">
        <v>1132</v>
      </c>
      <c r="F142" s="235" t="s">
        <v>1133</v>
      </c>
      <c r="G142" s="236" t="s">
        <v>560</v>
      </c>
      <c r="H142" s="237">
        <v>4</v>
      </c>
      <c r="I142" s="238"/>
      <c r="J142" s="239">
        <f>ROUND(I142*H142,2)</f>
        <v>0</v>
      </c>
      <c r="K142" s="235" t="s">
        <v>168</v>
      </c>
      <c r="L142" s="72"/>
      <c r="M142" s="240" t="s">
        <v>21</v>
      </c>
      <c r="N142" s="241" t="s">
        <v>43</v>
      </c>
      <c r="O142" s="47"/>
      <c r="P142" s="242">
        <f>O142*H142</f>
        <v>0</v>
      </c>
      <c r="Q142" s="242">
        <v>0.023230000000000001</v>
      </c>
      <c r="R142" s="242">
        <f>Q142*H142</f>
        <v>0.092920000000000003</v>
      </c>
      <c r="S142" s="242">
        <v>0</v>
      </c>
      <c r="T142" s="243">
        <f>S142*H142</f>
        <v>0</v>
      </c>
      <c r="AR142" s="24" t="s">
        <v>169</v>
      </c>
      <c r="AT142" s="24" t="s">
        <v>164</v>
      </c>
      <c r="AU142" s="24" t="s">
        <v>82</v>
      </c>
      <c r="AY142" s="24" t="s">
        <v>161</v>
      </c>
      <c r="BE142" s="244">
        <f>IF(N142="základní",J142,0)</f>
        <v>0</v>
      </c>
      <c r="BF142" s="244">
        <f>IF(N142="snížená",J142,0)</f>
        <v>0</v>
      </c>
      <c r="BG142" s="244">
        <f>IF(N142="zákl. přenesená",J142,0)</f>
        <v>0</v>
      </c>
      <c r="BH142" s="244">
        <f>IF(N142="sníž. přenesená",J142,0)</f>
        <v>0</v>
      </c>
      <c r="BI142" s="244">
        <f>IF(N142="nulová",J142,0)</f>
        <v>0</v>
      </c>
      <c r="BJ142" s="24" t="s">
        <v>80</v>
      </c>
      <c r="BK142" s="244">
        <f>ROUND(I142*H142,2)</f>
        <v>0</v>
      </c>
      <c r="BL142" s="24" t="s">
        <v>169</v>
      </c>
      <c r="BM142" s="24" t="s">
        <v>1134</v>
      </c>
    </row>
    <row r="143" s="14" customFormat="1">
      <c r="B143" s="268"/>
      <c r="C143" s="269"/>
      <c r="D143" s="247" t="s">
        <v>171</v>
      </c>
      <c r="E143" s="270" t="s">
        <v>21</v>
      </c>
      <c r="F143" s="271" t="s">
        <v>1135</v>
      </c>
      <c r="G143" s="269"/>
      <c r="H143" s="270" t="s">
        <v>21</v>
      </c>
      <c r="I143" s="272"/>
      <c r="J143" s="269"/>
      <c r="K143" s="269"/>
      <c r="L143" s="273"/>
      <c r="M143" s="274"/>
      <c r="N143" s="275"/>
      <c r="O143" s="275"/>
      <c r="P143" s="275"/>
      <c r="Q143" s="275"/>
      <c r="R143" s="275"/>
      <c r="S143" s="275"/>
      <c r="T143" s="276"/>
      <c r="AT143" s="277" t="s">
        <v>171</v>
      </c>
      <c r="AU143" s="277" t="s">
        <v>82</v>
      </c>
      <c r="AV143" s="14" t="s">
        <v>80</v>
      </c>
      <c r="AW143" s="14" t="s">
        <v>35</v>
      </c>
      <c r="AX143" s="14" t="s">
        <v>72</v>
      </c>
      <c r="AY143" s="277" t="s">
        <v>161</v>
      </c>
    </row>
    <row r="144" s="12" customFormat="1">
      <c r="B144" s="245"/>
      <c r="C144" s="246"/>
      <c r="D144" s="247" t="s">
        <v>171</v>
      </c>
      <c r="E144" s="248" t="s">
        <v>21</v>
      </c>
      <c r="F144" s="249" t="s">
        <v>169</v>
      </c>
      <c r="G144" s="246"/>
      <c r="H144" s="250">
        <v>4</v>
      </c>
      <c r="I144" s="251"/>
      <c r="J144" s="246"/>
      <c r="K144" s="246"/>
      <c r="L144" s="252"/>
      <c r="M144" s="253"/>
      <c r="N144" s="254"/>
      <c r="O144" s="254"/>
      <c r="P144" s="254"/>
      <c r="Q144" s="254"/>
      <c r="R144" s="254"/>
      <c r="S144" s="254"/>
      <c r="T144" s="255"/>
      <c r="AT144" s="256" t="s">
        <v>171</v>
      </c>
      <c r="AU144" s="256" t="s">
        <v>82</v>
      </c>
      <c r="AV144" s="12" t="s">
        <v>82</v>
      </c>
      <c r="AW144" s="12" t="s">
        <v>35</v>
      </c>
      <c r="AX144" s="12" t="s">
        <v>80</v>
      </c>
      <c r="AY144" s="256" t="s">
        <v>161</v>
      </c>
    </row>
    <row r="145" s="1" customFormat="1" ht="16.5" customHeight="1">
      <c r="B145" s="46"/>
      <c r="C145" s="233" t="s">
        <v>332</v>
      </c>
      <c r="D145" s="233" t="s">
        <v>164</v>
      </c>
      <c r="E145" s="234" t="s">
        <v>1136</v>
      </c>
      <c r="F145" s="235" t="s">
        <v>1137</v>
      </c>
      <c r="G145" s="236" t="s">
        <v>560</v>
      </c>
      <c r="H145" s="237">
        <v>2</v>
      </c>
      <c r="I145" s="238"/>
      <c r="J145" s="239">
        <f>ROUND(I145*H145,2)</f>
        <v>0</v>
      </c>
      <c r="K145" s="235" t="s">
        <v>168</v>
      </c>
      <c r="L145" s="72"/>
      <c r="M145" s="240" t="s">
        <v>21</v>
      </c>
      <c r="N145" s="241" t="s">
        <v>43</v>
      </c>
      <c r="O145" s="47"/>
      <c r="P145" s="242">
        <f>O145*H145</f>
        <v>0</v>
      </c>
      <c r="Q145" s="242">
        <v>0.010580000000000001</v>
      </c>
      <c r="R145" s="242">
        <f>Q145*H145</f>
        <v>0.021160000000000002</v>
      </c>
      <c r="S145" s="242">
        <v>0</v>
      </c>
      <c r="T145" s="243">
        <f>S145*H145</f>
        <v>0</v>
      </c>
      <c r="AR145" s="24" t="s">
        <v>169</v>
      </c>
      <c r="AT145" s="24" t="s">
        <v>164</v>
      </c>
      <c r="AU145" s="24" t="s">
        <v>82</v>
      </c>
      <c r="AY145" s="24" t="s">
        <v>161</v>
      </c>
      <c r="BE145" s="244">
        <f>IF(N145="základní",J145,0)</f>
        <v>0</v>
      </c>
      <c r="BF145" s="244">
        <f>IF(N145="snížená",J145,0)</f>
        <v>0</v>
      </c>
      <c r="BG145" s="244">
        <f>IF(N145="zákl. přenesená",J145,0)</f>
        <v>0</v>
      </c>
      <c r="BH145" s="244">
        <f>IF(N145="sníž. přenesená",J145,0)</f>
        <v>0</v>
      </c>
      <c r="BI145" s="244">
        <f>IF(N145="nulová",J145,0)</f>
        <v>0</v>
      </c>
      <c r="BJ145" s="24" t="s">
        <v>80</v>
      </c>
      <c r="BK145" s="244">
        <f>ROUND(I145*H145,2)</f>
        <v>0</v>
      </c>
      <c r="BL145" s="24" t="s">
        <v>169</v>
      </c>
      <c r="BM145" s="24" t="s">
        <v>1138</v>
      </c>
    </row>
    <row r="146" s="14" customFormat="1">
      <c r="B146" s="268"/>
      <c r="C146" s="269"/>
      <c r="D146" s="247" t="s">
        <v>171</v>
      </c>
      <c r="E146" s="270" t="s">
        <v>21</v>
      </c>
      <c r="F146" s="271" t="s">
        <v>1135</v>
      </c>
      <c r="G146" s="269"/>
      <c r="H146" s="270" t="s">
        <v>21</v>
      </c>
      <c r="I146" s="272"/>
      <c r="J146" s="269"/>
      <c r="K146" s="269"/>
      <c r="L146" s="273"/>
      <c r="M146" s="274"/>
      <c r="N146" s="275"/>
      <c r="O146" s="275"/>
      <c r="P146" s="275"/>
      <c r="Q146" s="275"/>
      <c r="R146" s="275"/>
      <c r="S146" s="275"/>
      <c r="T146" s="276"/>
      <c r="AT146" s="277" t="s">
        <v>171</v>
      </c>
      <c r="AU146" s="277" t="s">
        <v>82</v>
      </c>
      <c r="AV146" s="14" t="s">
        <v>80</v>
      </c>
      <c r="AW146" s="14" t="s">
        <v>35</v>
      </c>
      <c r="AX146" s="14" t="s">
        <v>72</v>
      </c>
      <c r="AY146" s="277" t="s">
        <v>161</v>
      </c>
    </row>
    <row r="147" s="12" customFormat="1">
      <c r="B147" s="245"/>
      <c r="C147" s="246"/>
      <c r="D147" s="247" t="s">
        <v>171</v>
      </c>
      <c r="E147" s="248" t="s">
        <v>21</v>
      </c>
      <c r="F147" s="249" t="s">
        <v>82</v>
      </c>
      <c r="G147" s="246"/>
      <c r="H147" s="250">
        <v>2</v>
      </c>
      <c r="I147" s="251"/>
      <c r="J147" s="246"/>
      <c r="K147" s="246"/>
      <c r="L147" s="252"/>
      <c r="M147" s="253"/>
      <c r="N147" s="254"/>
      <c r="O147" s="254"/>
      <c r="P147" s="254"/>
      <c r="Q147" s="254"/>
      <c r="R147" s="254"/>
      <c r="S147" s="254"/>
      <c r="T147" s="255"/>
      <c r="AT147" s="256" t="s">
        <v>171</v>
      </c>
      <c r="AU147" s="256" t="s">
        <v>82</v>
      </c>
      <c r="AV147" s="12" t="s">
        <v>82</v>
      </c>
      <c r="AW147" s="12" t="s">
        <v>35</v>
      </c>
      <c r="AX147" s="12" t="s">
        <v>80</v>
      </c>
      <c r="AY147" s="256" t="s">
        <v>161</v>
      </c>
    </row>
    <row r="148" s="1" customFormat="1" ht="25.5" customHeight="1">
      <c r="B148" s="46"/>
      <c r="C148" s="233" t="s">
        <v>336</v>
      </c>
      <c r="D148" s="233" t="s">
        <v>164</v>
      </c>
      <c r="E148" s="234" t="s">
        <v>1139</v>
      </c>
      <c r="F148" s="235" t="s">
        <v>1140</v>
      </c>
      <c r="G148" s="236" t="s">
        <v>560</v>
      </c>
      <c r="H148" s="237">
        <v>4</v>
      </c>
      <c r="I148" s="238"/>
      <c r="J148" s="239">
        <f>ROUND(I148*H148,2)</f>
        <v>0</v>
      </c>
      <c r="K148" s="235" t="s">
        <v>168</v>
      </c>
      <c r="L148" s="72"/>
      <c r="M148" s="240" t="s">
        <v>21</v>
      </c>
      <c r="N148" s="241" t="s">
        <v>43</v>
      </c>
      <c r="O148" s="47"/>
      <c r="P148" s="242">
        <f>O148*H148</f>
        <v>0</v>
      </c>
      <c r="Q148" s="242">
        <v>0.01375</v>
      </c>
      <c r="R148" s="242">
        <f>Q148*H148</f>
        <v>0.055</v>
      </c>
      <c r="S148" s="242">
        <v>0</v>
      </c>
      <c r="T148" s="243">
        <f>S148*H148</f>
        <v>0</v>
      </c>
      <c r="AR148" s="24" t="s">
        <v>169</v>
      </c>
      <c r="AT148" s="24" t="s">
        <v>164</v>
      </c>
      <c r="AU148" s="24" t="s">
        <v>82</v>
      </c>
      <c r="AY148" s="24" t="s">
        <v>161</v>
      </c>
      <c r="BE148" s="244">
        <f>IF(N148="základní",J148,0)</f>
        <v>0</v>
      </c>
      <c r="BF148" s="244">
        <f>IF(N148="snížená",J148,0)</f>
        <v>0</v>
      </c>
      <c r="BG148" s="244">
        <f>IF(N148="zákl. přenesená",J148,0)</f>
        <v>0</v>
      </c>
      <c r="BH148" s="244">
        <f>IF(N148="sníž. přenesená",J148,0)</f>
        <v>0</v>
      </c>
      <c r="BI148" s="244">
        <f>IF(N148="nulová",J148,0)</f>
        <v>0</v>
      </c>
      <c r="BJ148" s="24" t="s">
        <v>80</v>
      </c>
      <c r="BK148" s="244">
        <f>ROUND(I148*H148,2)</f>
        <v>0</v>
      </c>
      <c r="BL148" s="24" t="s">
        <v>169</v>
      </c>
      <c r="BM148" s="24" t="s">
        <v>1141</v>
      </c>
    </row>
    <row r="149" s="14" customFormat="1">
      <c r="B149" s="268"/>
      <c r="C149" s="269"/>
      <c r="D149" s="247" t="s">
        <v>171</v>
      </c>
      <c r="E149" s="270" t="s">
        <v>21</v>
      </c>
      <c r="F149" s="271" t="s">
        <v>1135</v>
      </c>
      <c r="G149" s="269"/>
      <c r="H149" s="270" t="s">
        <v>21</v>
      </c>
      <c r="I149" s="272"/>
      <c r="J149" s="269"/>
      <c r="K149" s="269"/>
      <c r="L149" s="273"/>
      <c r="M149" s="274"/>
      <c r="N149" s="275"/>
      <c r="O149" s="275"/>
      <c r="P149" s="275"/>
      <c r="Q149" s="275"/>
      <c r="R149" s="275"/>
      <c r="S149" s="275"/>
      <c r="T149" s="276"/>
      <c r="AT149" s="277" t="s">
        <v>171</v>
      </c>
      <c r="AU149" s="277" t="s">
        <v>82</v>
      </c>
      <c r="AV149" s="14" t="s">
        <v>80</v>
      </c>
      <c r="AW149" s="14" t="s">
        <v>35</v>
      </c>
      <c r="AX149" s="14" t="s">
        <v>72</v>
      </c>
      <c r="AY149" s="277" t="s">
        <v>161</v>
      </c>
    </row>
    <row r="150" s="12" customFormat="1">
      <c r="B150" s="245"/>
      <c r="C150" s="246"/>
      <c r="D150" s="247" t="s">
        <v>171</v>
      </c>
      <c r="E150" s="248" t="s">
        <v>21</v>
      </c>
      <c r="F150" s="249" t="s">
        <v>169</v>
      </c>
      <c r="G150" s="246"/>
      <c r="H150" s="250">
        <v>4</v>
      </c>
      <c r="I150" s="251"/>
      <c r="J150" s="246"/>
      <c r="K150" s="246"/>
      <c r="L150" s="252"/>
      <c r="M150" s="253"/>
      <c r="N150" s="254"/>
      <c r="O150" s="254"/>
      <c r="P150" s="254"/>
      <c r="Q150" s="254"/>
      <c r="R150" s="254"/>
      <c r="S150" s="254"/>
      <c r="T150" s="255"/>
      <c r="AT150" s="256" t="s">
        <v>171</v>
      </c>
      <c r="AU150" s="256" t="s">
        <v>82</v>
      </c>
      <c r="AV150" s="12" t="s">
        <v>82</v>
      </c>
      <c r="AW150" s="12" t="s">
        <v>35</v>
      </c>
      <c r="AX150" s="12" t="s">
        <v>80</v>
      </c>
      <c r="AY150" s="256" t="s">
        <v>161</v>
      </c>
    </row>
    <row r="151" s="1" customFormat="1" ht="25.5" customHeight="1">
      <c r="B151" s="46"/>
      <c r="C151" s="233" t="s">
        <v>340</v>
      </c>
      <c r="D151" s="233" t="s">
        <v>164</v>
      </c>
      <c r="E151" s="234" t="s">
        <v>1142</v>
      </c>
      <c r="F151" s="235" t="s">
        <v>1143</v>
      </c>
      <c r="G151" s="236" t="s">
        <v>560</v>
      </c>
      <c r="H151" s="237">
        <v>1</v>
      </c>
      <c r="I151" s="238"/>
      <c r="J151" s="239">
        <f>ROUND(I151*H151,2)</f>
        <v>0</v>
      </c>
      <c r="K151" s="235" t="s">
        <v>168</v>
      </c>
      <c r="L151" s="72"/>
      <c r="M151" s="240" t="s">
        <v>21</v>
      </c>
      <c r="N151" s="241" t="s">
        <v>43</v>
      </c>
      <c r="O151" s="47"/>
      <c r="P151" s="242">
        <f>O151*H151</f>
        <v>0</v>
      </c>
      <c r="Q151" s="242">
        <v>0.0147</v>
      </c>
      <c r="R151" s="242">
        <f>Q151*H151</f>
        <v>0.0147</v>
      </c>
      <c r="S151" s="242">
        <v>0</v>
      </c>
      <c r="T151" s="243">
        <f>S151*H151</f>
        <v>0</v>
      </c>
      <c r="AR151" s="24" t="s">
        <v>169</v>
      </c>
      <c r="AT151" s="24" t="s">
        <v>164</v>
      </c>
      <c r="AU151" s="24" t="s">
        <v>82</v>
      </c>
      <c r="AY151" s="24" t="s">
        <v>161</v>
      </c>
      <c r="BE151" s="244">
        <f>IF(N151="základní",J151,0)</f>
        <v>0</v>
      </c>
      <c r="BF151" s="244">
        <f>IF(N151="snížená",J151,0)</f>
        <v>0</v>
      </c>
      <c r="BG151" s="244">
        <f>IF(N151="zákl. přenesená",J151,0)</f>
        <v>0</v>
      </c>
      <c r="BH151" s="244">
        <f>IF(N151="sníž. přenesená",J151,0)</f>
        <v>0</v>
      </c>
      <c r="BI151" s="244">
        <f>IF(N151="nulová",J151,0)</f>
        <v>0</v>
      </c>
      <c r="BJ151" s="24" t="s">
        <v>80</v>
      </c>
      <c r="BK151" s="244">
        <f>ROUND(I151*H151,2)</f>
        <v>0</v>
      </c>
      <c r="BL151" s="24" t="s">
        <v>169</v>
      </c>
      <c r="BM151" s="24" t="s">
        <v>1144</v>
      </c>
    </row>
    <row r="152" s="14" customFormat="1">
      <c r="B152" s="268"/>
      <c r="C152" s="269"/>
      <c r="D152" s="247" t="s">
        <v>171</v>
      </c>
      <c r="E152" s="270" t="s">
        <v>21</v>
      </c>
      <c r="F152" s="271" t="s">
        <v>1135</v>
      </c>
      <c r="G152" s="269"/>
      <c r="H152" s="270" t="s">
        <v>21</v>
      </c>
      <c r="I152" s="272"/>
      <c r="J152" s="269"/>
      <c r="K152" s="269"/>
      <c r="L152" s="273"/>
      <c r="M152" s="274"/>
      <c r="N152" s="275"/>
      <c r="O152" s="275"/>
      <c r="P152" s="275"/>
      <c r="Q152" s="275"/>
      <c r="R152" s="275"/>
      <c r="S152" s="275"/>
      <c r="T152" s="276"/>
      <c r="AT152" s="277" t="s">
        <v>171</v>
      </c>
      <c r="AU152" s="277" t="s">
        <v>82</v>
      </c>
      <c r="AV152" s="14" t="s">
        <v>80</v>
      </c>
      <c r="AW152" s="14" t="s">
        <v>35</v>
      </c>
      <c r="AX152" s="14" t="s">
        <v>72</v>
      </c>
      <c r="AY152" s="277" t="s">
        <v>161</v>
      </c>
    </row>
    <row r="153" s="12" customFormat="1">
      <c r="B153" s="245"/>
      <c r="C153" s="246"/>
      <c r="D153" s="247" t="s">
        <v>171</v>
      </c>
      <c r="E153" s="248" t="s">
        <v>21</v>
      </c>
      <c r="F153" s="249" t="s">
        <v>80</v>
      </c>
      <c r="G153" s="246"/>
      <c r="H153" s="250">
        <v>1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AT153" s="256" t="s">
        <v>171</v>
      </c>
      <c r="AU153" s="256" t="s">
        <v>82</v>
      </c>
      <c r="AV153" s="12" t="s">
        <v>82</v>
      </c>
      <c r="AW153" s="12" t="s">
        <v>35</v>
      </c>
      <c r="AX153" s="12" t="s">
        <v>80</v>
      </c>
      <c r="AY153" s="256" t="s">
        <v>161</v>
      </c>
    </row>
    <row r="154" s="1" customFormat="1" ht="38.25" customHeight="1">
      <c r="B154" s="46"/>
      <c r="C154" s="233" t="s">
        <v>345</v>
      </c>
      <c r="D154" s="233" t="s">
        <v>164</v>
      </c>
      <c r="E154" s="234" t="s">
        <v>1145</v>
      </c>
      <c r="F154" s="235" t="s">
        <v>1146</v>
      </c>
      <c r="G154" s="236" t="s">
        <v>560</v>
      </c>
      <c r="H154" s="237">
        <v>1</v>
      </c>
      <c r="I154" s="238"/>
      <c r="J154" s="239">
        <f>ROUND(I154*H154,2)</f>
        <v>0</v>
      </c>
      <c r="K154" s="235" t="s">
        <v>168</v>
      </c>
      <c r="L154" s="72"/>
      <c r="M154" s="240" t="s">
        <v>21</v>
      </c>
      <c r="N154" s="241" t="s">
        <v>43</v>
      </c>
      <c r="O154" s="47"/>
      <c r="P154" s="242">
        <f>O154*H154</f>
        <v>0</v>
      </c>
      <c r="Q154" s="242">
        <v>0.036249999999999998</v>
      </c>
      <c r="R154" s="242">
        <f>Q154*H154</f>
        <v>0.036249999999999998</v>
      </c>
      <c r="S154" s="242">
        <v>0</v>
      </c>
      <c r="T154" s="243">
        <f>S154*H154</f>
        <v>0</v>
      </c>
      <c r="AR154" s="24" t="s">
        <v>169</v>
      </c>
      <c r="AT154" s="24" t="s">
        <v>164</v>
      </c>
      <c r="AU154" s="24" t="s">
        <v>82</v>
      </c>
      <c r="AY154" s="24" t="s">
        <v>161</v>
      </c>
      <c r="BE154" s="244">
        <f>IF(N154="základní",J154,0)</f>
        <v>0</v>
      </c>
      <c r="BF154" s="244">
        <f>IF(N154="snížená",J154,0)</f>
        <v>0</v>
      </c>
      <c r="BG154" s="244">
        <f>IF(N154="zákl. přenesená",J154,0)</f>
        <v>0</v>
      </c>
      <c r="BH154" s="244">
        <f>IF(N154="sníž. přenesená",J154,0)</f>
        <v>0</v>
      </c>
      <c r="BI154" s="244">
        <f>IF(N154="nulová",J154,0)</f>
        <v>0</v>
      </c>
      <c r="BJ154" s="24" t="s">
        <v>80</v>
      </c>
      <c r="BK154" s="244">
        <f>ROUND(I154*H154,2)</f>
        <v>0</v>
      </c>
      <c r="BL154" s="24" t="s">
        <v>169</v>
      </c>
      <c r="BM154" s="24" t="s">
        <v>1147</v>
      </c>
    </row>
    <row r="155" s="1" customFormat="1" ht="16.5" customHeight="1">
      <c r="B155" s="46"/>
      <c r="C155" s="233" t="s">
        <v>349</v>
      </c>
      <c r="D155" s="233" t="s">
        <v>164</v>
      </c>
      <c r="E155" s="234" t="s">
        <v>1148</v>
      </c>
      <c r="F155" s="235" t="s">
        <v>1149</v>
      </c>
      <c r="G155" s="236" t="s">
        <v>560</v>
      </c>
      <c r="H155" s="237">
        <v>14</v>
      </c>
      <c r="I155" s="238"/>
      <c r="J155" s="239">
        <f>ROUND(I155*H155,2)</f>
        <v>0</v>
      </c>
      <c r="K155" s="235" t="s">
        <v>168</v>
      </c>
      <c r="L155" s="72"/>
      <c r="M155" s="240" t="s">
        <v>21</v>
      </c>
      <c r="N155" s="241" t="s">
        <v>43</v>
      </c>
      <c r="O155" s="47"/>
      <c r="P155" s="242">
        <f>O155*H155</f>
        <v>0</v>
      </c>
      <c r="Q155" s="242">
        <v>0.00029999999999999997</v>
      </c>
      <c r="R155" s="242">
        <f>Q155*H155</f>
        <v>0.0041999999999999997</v>
      </c>
      <c r="S155" s="242">
        <v>0</v>
      </c>
      <c r="T155" s="243">
        <f>S155*H155</f>
        <v>0</v>
      </c>
      <c r="AR155" s="24" t="s">
        <v>169</v>
      </c>
      <c r="AT155" s="24" t="s">
        <v>164</v>
      </c>
      <c r="AU155" s="24" t="s">
        <v>82</v>
      </c>
      <c r="AY155" s="24" t="s">
        <v>161</v>
      </c>
      <c r="BE155" s="244">
        <f>IF(N155="základní",J155,0)</f>
        <v>0</v>
      </c>
      <c r="BF155" s="244">
        <f>IF(N155="snížená",J155,0)</f>
        <v>0</v>
      </c>
      <c r="BG155" s="244">
        <f>IF(N155="zákl. přenesená",J155,0)</f>
        <v>0</v>
      </c>
      <c r="BH155" s="244">
        <f>IF(N155="sníž. přenesená",J155,0)</f>
        <v>0</v>
      </c>
      <c r="BI155" s="244">
        <f>IF(N155="nulová",J155,0)</f>
        <v>0</v>
      </c>
      <c r="BJ155" s="24" t="s">
        <v>80</v>
      </c>
      <c r="BK155" s="244">
        <f>ROUND(I155*H155,2)</f>
        <v>0</v>
      </c>
      <c r="BL155" s="24" t="s">
        <v>169</v>
      </c>
      <c r="BM155" s="24" t="s">
        <v>1150</v>
      </c>
    </row>
    <row r="156" s="14" customFormat="1">
      <c r="B156" s="268"/>
      <c r="C156" s="269"/>
      <c r="D156" s="247" t="s">
        <v>171</v>
      </c>
      <c r="E156" s="270" t="s">
        <v>21</v>
      </c>
      <c r="F156" s="271" t="s">
        <v>1135</v>
      </c>
      <c r="G156" s="269"/>
      <c r="H156" s="270" t="s">
        <v>21</v>
      </c>
      <c r="I156" s="272"/>
      <c r="J156" s="269"/>
      <c r="K156" s="269"/>
      <c r="L156" s="273"/>
      <c r="M156" s="274"/>
      <c r="N156" s="275"/>
      <c r="O156" s="275"/>
      <c r="P156" s="275"/>
      <c r="Q156" s="275"/>
      <c r="R156" s="275"/>
      <c r="S156" s="275"/>
      <c r="T156" s="276"/>
      <c r="AT156" s="277" t="s">
        <v>171</v>
      </c>
      <c r="AU156" s="277" t="s">
        <v>82</v>
      </c>
      <c r="AV156" s="14" t="s">
        <v>80</v>
      </c>
      <c r="AW156" s="14" t="s">
        <v>35</v>
      </c>
      <c r="AX156" s="14" t="s">
        <v>72</v>
      </c>
      <c r="AY156" s="277" t="s">
        <v>161</v>
      </c>
    </row>
    <row r="157" s="12" customFormat="1">
      <c r="B157" s="245"/>
      <c r="C157" s="246"/>
      <c r="D157" s="247" t="s">
        <v>171</v>
      </c>
      <c r="E157" s="248" t="s">
        <v>21</v>
      </c>
      <c r="F157" s="249" t="s">
        <v>1151</v>
      </c>
      <c r="G157" s="246"/>
      <c r="H157" s="250">
        <v>14</v>
      </c>
      <c r="I157" s="251"/>
      <c r="J157" s="246"/>
      <c r="K157" s="246"/>
      <c r="L157" s="252"/>
      <c r="M157" s="253"/>
      <c r="N157" s="254"/>
      <c r="O157" s="254"/>
      <c r="P157" s="254"/>
      <c r="Q157" s="254"/>
      <c r="R157" s="254"/>
      <c r="S157" s="254"/>
      <c r="T157" s="255"/>
      <c r="AT157" s="256" t="s">
        <v>171</v>
      </c>
      <c r="AU157" s="256" t="s">
        <v>82</v>
      </c>
      <c r="AV157" s="12" t="s">
        <v>82</v>
      </c>
      <c r="AW157" s="12" t="s">
        <v>35</v>
      </c>
      <c r="AX157" s="12" t="s">
        <v>80</v>
      </c>
      <c r="AY157" s="256" t="s">
        <v>161</v>
      </c>
    </row>
    <row r="158" s="1" customFormat="1" ht="25.5" customHeight="1">
      <c r="B158" s="46"/>
      <c r="C158" s="233" t="s">
        <v>354</v>
      </c>
      <c r="D158" s="233" t="s">
        <v>164</v>
      </c>
      <c r="E158" s="234" t="s">
        <v>1152</v>
      </c>
      <c r="F158" s="235" t="s">
        <v>1153</v>
      </c>
      <c r="G158" s="236" t="s">
        <v>560</v>
      </c>
      <c r="H158" s="237">
        <v>2</v>
      </c>
      <c r="I158" s="238"/>
      <c r="J158" s="239">
        <f>ROUND(I158*H158,2)</f>
        <v>0</v>
      </c>
      <c r="K158" s="235" t="s">
        <v>168</v>
      </c>
      <c r="L158" s="72"/>
      <c r="M158" s="240" t="s">
        <v>21</v>
      </c>
      <c r="N158" s="241" t="s">
        <v>43</v>
      </c>
      <c r="O158" s="47"/>
      <c r="P158" s="242">
        <f>O158*H158</f>
        <v>0</v>
      </c>
      <c r="Q158" s="242">
        <v>0.0019599999999999999</v>
      </c>
      <c r="R158" s="242">
        <f>Q158*H158</f>
        <v>0.0039199999999999999</v>
      </c>
      <c r="S158" s="242">
        <v>0</v>
      </c>
      <c r="T158" s="243">
        <f>S158*H158</f>
        <v>0</v>
      </c>
      <c r="AR158" s="24" t="s">
        <v>169</v>
      </c>
      <c r="AT158" s="24" t="s">
        <v>164</v>
      </c>
      <c r="AU158" s="24" t="s">
        <v>82</v>
      </c>
      <c r="AY158" s="24" t="s">
        <v>161</v>
      </c>
      <c r="BE158" s="244">
        <f>IF(N158="základní",J158,0)</f>
        <v>0</v>
      </c>
      <c r="BF158" s="244">
        <f>IF(N158="snížená",J158,0)</f>
        <v>0</v>
      </c>
      <c r="BG158" s="244">
        <f>IF(N158="zákl. přenesená",J158,0)</f>
        <v>0</v>
      </c>
      <c r="BH158" s="244">
        <f>IF(N158="sníž. přenesená",J158,0)</f>
        <v>0</v>
      </c>
      <c r="BI158" s="244">
        <f>IF(N158="nulová",J158,0)</f>
        <v>0</v>
      </c>
      <c r="BJ158" s="24" t="s">
        <v>80</v>
      </c>
      <c r="BK158" s="244">
        <f>ROUND(I158*H158,2)</f>
        <v>0</v>
      </c>
      <c r="BL158" s="24" t="s">
        <v>169</v>
      </c>
      <c r="BM158" s="24" t="s">
        <v>1154</v>
      </c>
    </row>
    <row r="159" s="14" customFormat="1">
      <c r="B159" s="268"/>
      <c r="C159" s="269"/>
      <c r="D159" s="247" t="s">
        <v>171</v>
      </c>
      <c r="E159" s="270" t="s">
        <v>21</v>
      </c>
      <c r="F159" s="271" t="s">
        <v>1135</v>
      </c>
      <c r="G159" s="269"/>
      <c r="H159" s="270" t="s">
        <v>21</v>
      </c>
      <c r="I159" s="272"/>
      <c r="J159" s="269"/>
      <c r="K159" s="269"/>
      <c r="L159" s="273"/>
      <c r="M159" s="274"/>
      <c r="N159" s="275"/>
      <c r="O159" s="275"/>
      <c r="P159" s="275"/>
      <c r="Q159" s="275"/>
      <c r="R159" s="275"/>
      <c r="S159" s="275"/>
      <c r="T159" s="276"/>
      <c r="AT159" s="277" t="s">
        <v>171</v>
      </c>
      <c r="AU159" s="277" t="s">
        <v>82</v>
      </c>
      <c r="AV159" s="14" t="s">
        <v>80</v>
      </c>
      <c r="AW159" s="14" t="s">
        <v>35</v>
      </c>
      <c r="AX159" s="14" t="s">
        <v>72</v>
      </c>
      <c r="AY159" s="277" t="s">
        <v>161</v>
      </c>
    </row>
    <row r="160" s="12" customFormat="1">
      <c r="B160" s="245"/>
      <c r="C160" s="246"/>
      <c r="D160" s="247" t="s">
        <v>171</v>
      </c>
      <c r="E160" s="248" t="s">
        <v>21</v>
      </c>
      <c r="F160" s="249" t="s">
        <v>82</v>
      </c>
      <c r="G160" s="246"/>
      <c r="H160" s="250">
        <v>2</v>
      </c>
      <c r="I160" s="251"/>
      <c r="J160" s="246"/>
      <c r="K160" s="246"/>
      <c r="L160" s="252"/>
      <c r="M160" s="253"/>
      <c r="N160" s="254"/>
      <c r="O160" s="254"/>
      <c r="P160" s="254"/>
      <c r="Q160" s="254"/>
      <c r="R160" s="254"/>
      <c r="S160" s="254"/>
      <c r="T160" s="255"/>
      <c r="AT160" s="256" t="s">
        <v>171</v>
      </c>
      <c r="AU160" s="256" t="s">
        <v>82</v>
      </c>
      <c r="AV160" s="12" t="s">
        <v>82</v>
      </c>
      <c r="AW160" s="12" t="s">
        <v>35</v>
      </c>
      <c r="AX160" s="12" t="s">
        <v>80</v>
      </c>
      <c r="AY160" s="256" t="s">
        <v>161</v>
      </c>
    </row>
    <row r="161" s="1" customFormat="1" ht="25.5" customHeight="1">
      <c r="B161" s="46"/>
      <c r="C161" s="233" t="s">
        <v>359</v>
      </c>
      <c r="D161" s="233" t="s">
        <v>164</v>
      </c>
      <c r="E161" s="234" t="s">
        <v>1155</v>
      </c>
      <c r="F161" s="235" t="s">
        <v>1156</v>
      </c>
      <c r="G161" s="236" t="s">
        <v>560</v>
      </c>
      <c r="H161" s="237">
        <v>1</v>
      </c>
      <c r="I161" s="238"/>
      <c r="J161" s="239">
        <f>ROUND(I161*H161,2)</f>
        <v>0</v>
      </c>
      <c r="K161" s="235" t="s">
        <v>168</v>
      </c>
      <c r="L161" s="72"/>
      <c r="M161" s="240" t="s">
        <v>21</v>
      </c>
      <c r="N161" s="241" t="s">
        <v>43</v>
      </c>
      <c r="O161" s="47"/>
      <c r="P161" s="242">
        <f>O161*H161</f>
        <v>0</v>
      </c>
      <c r="Q161" s="242">
        <v>0.0018</v>
      </c>
      <c r="R161" s="242">
        <f>Q161*H161</f>
        <v>0.0018</v>
      </c>
      <c r="S161" s="242">
        <v>0</v>
      </c>
      <c r="T161" s="243">
        <f>S161*H161</f>
        <v>0</v>
      </c>
      <c r="AR161" s="24" t="s">
        <v>169</v>
      </c>
      <c r="AT161" s="24" t="s">
        <v>164</v>
      </c>
      <c r="AU161" s="24" t="s">
        <v>82</v>
      </c>
      <c r="AY161" s="24" t="s">
        <v>161</v>
      </c>
      <c r="BE161" s="244">
        <f>IF(N161="základní",J161,0)</f>
        <v>0</v>
      </c>
      <c r="BF161" s="244">
        <f>IF(N161="snížená",J161,0)</f>
        <v>0</v>
      </c>
      <c r="BG161" s="244">
        <f>IF(N161="zákl. přenesená",J161,0)</f>
        <v>0</v>
      </c>
      <c r="BH161" s="244">
        <f>IF(N161="sníž. přenesená",J161,0)</f>
        <v>0</v>
      </c>
      <c r="BI161" s="244">
        <f>IF(N161="nulová",J161,0)</f>
        <v>0</v>
      </c>
      <c r="BJ161" s="24" t="s">
        <v>80</v>
      </c>
      <c r="BK161" s="244">
        <f>ROUND(I161*H161,2)</f>
        <v>0</v>
      </c>
      <c r="BL161" s="24" t="s">
        <v>169</v>
      </c>
      <c r="BM161" s="24" t="s">
        <v>1157</v>
      </c>
    </row>
    <row r="162" s="14" customFormat="1">
      <c r="B162" s="268"/>
      <c r="C162" s="269"/>
      <c r="D162" s="247" t="s">
        <v>171</v>
      </c>
      <c r="E162" s="270" t="s">
        <v>21</v>
      </c>
      <c r="F162" s="271" t="s">
        <v>1135</v>
      </c>
      <c r="G162" s="269"/>
      <c r="H162" s="270" t="s">
        <v>21</v>
      </c>
      <c r="I162" s="272"/>
      <c r="J162" s="269"/>
      <c r="K162" s="269"/>
      <c r="L162" s="273"/>
      <c r="M162" s="274"/>
      <c r="N162" s="275"/>
      <c r="O162" s="275"/>
      <c r="P162" s="275"/>
      <c r="Q162" s="275"/>
      <c r="R162" s="275"/>
      <c r="S162" s="275"/>
      <c r="T162" s="276"/>
      <c r="AT162" s="277" t="s">
        <v>171</v>
      </c>
      <c r="AU162" s="277" t="s">
        <v>82</v>
      </c>
      <c r="AV162" s="14" t="s">
        <v>80</v>
      </c>
      <c r="AW162" s="14" t="s">
        <v>35</v>
      </c>
      <c r="AX162" s="14" t="s">
        <v>72</v>
      </c>
      <c r="AY162" s="277" t="s">
        <v>161</v>
      </c>
    </row>
    <row r="163" s="12" customFormat="1">
      <c r="B163" s="245"/>
      <c r="C163" s="246"/>
      <c r="D163" s="247" t="s">
        <v>171</v>
      </c>
      <c r="E163" s="248" t="s">
        <v>21</v>
      </c>
      <c r="F163" s="249" t="s">
        <v>80</v>
      </c>
      <c r="G163" s="246"/>
      <c r="H163" s="250">
        <v>1</v>
      </c>
      <c r="I163" s="251"/>
      <c r="J163" s="246"/>
      <c r="K163" s="246"/>
      <c r="L163" s="252"/>
      <c r="M163" s="253"/>
      <c r="N163" s="254"/>
      <c r="O163" s="254"/>
      <c r="P163" s="254"/>
      <c r="Q163" s="254"/>
      <c r="R163" s="254"/>
      <c r="S163" s="254"/>
      <c r="T163" s="255"/>
      <c r="AT163" s="256" t="s">
        <v>171</v>
      </c>
      <c r="AU163" s="256" t="s">
        <v>82</v>
      </c>
      <c r="AV163" s="12" t="s">
        <v>82</v>
      </c>
      <c r="AW163" s="12" t="s">
        <v>35</v>
      </c>
      <c r="AX163" s="12" t="s">
        <v>80</v>
      </c>
      <c r="AY163" s="256" t="s">
        <v>161</v>
      </c>
    </row>
    <row r="164" s="1" customFormat="1" ht="16.5" customHeight="1">
      <c r="B164" s="46"/>
      <c r="C164" s="233" t="s">
        <v>363</v>
      </c>
      <c r="D164" s="233" t="s">
        <v>164</v>
      </c>
      <c r="E164" s="234" t="s">
        <v>1158</v>
      </c>
      <c r="F164" s="235" t="s">
        <v>1159</v>
      </c>
      <c r="G164" s="236" t="s">
        <v>321</v>
      </c>
      <c r="H164" s="237">
        <v>7</v>
      </c>
      <c r="I164" s="238"/>
      <c r="J164" s="239">
        <f>ROUND(I164*H164,2)</f>
        <v>0</v>
      </c>
      <c r="K164" s="235" t="s">
        <v>168</v>
      </c>
      <c r="L164" s="72"/>
      <c r="M164" s="240" t="s">
        <v>21</v>
      </c>
      <c r="N164" s="241" t="s">
        <v>43</v>
      </c>
      <c r="O164" s="47"/>
      <c r="P164" s="242">
        <f>O164*H164</f>
        <v>0</v>
      </c>
      <c r="Q164" s="242">
        <v>0.00023000000000000001</v>
      </c>
      <c r="R164" s="242">
        <f>Q164*H164</f>
        <v>0.0016100000000000001</v>
      </c>
      <c r="S164" s="242">
        <v>0</v>
      </c>
      <c r="T164" s="243">
        <f>S164*H164</f>
        <v>0</v>
      </c>
      <c r="AR164" s="24" t="s">
        <v>169</v>
      </c>
      <c r="AT164" s="24" t="s">
        <v>164</v>
      </c>
      <c r="AU164" s="24" t="s">
        <v>82</v>
      </c>
      <c r="AY164" s="24" t="s">
        <v>161</v>
      </c>
      <c r="BE164" s="244">
        <f>IF(N164="základní",J164,0)</f>
        <v>0</v>
      </c>
      <c r="BF164" s="244">
        <f>IF(N164="snížená",J164,0)</f>
        <v>0</v>
      </c>
      <c r="BG164" s="244">
        <f>IF(N164="zákl. přenesená",J164,0)</f>
        <v>0</v>
      </c>
      <c r="BH164" s="244">
        <f>IF(N164="sníž. přenesená",J164,0)</f>
        <v>0</v>
      </c>
      <c r="BI164" s="244">
        <f>IF(N164="nulová",J164,0)</f>
        <v>0</v>
      </c>
      <c r="BJ164" s="24" t="s">
        <v>80</v>
      </c>
      <c r="BK164" s="244">
        <f>ROUND(I164*H164,2)</f>
        <v>0</v>
      </c>
      <c r="BL164" s="24" t="s">
        <v>169</v>
      </c>
      <c r="BM164" s="24" t="s">
        <v>1160</v>
      </c>
    </row>
    <row r="165" s="14" customFormat="1">
      <c r="B165" s="268"/>
      <c r="C165" s="269"/>
      <c r="D165" s="247" t="s">
        <v>171</v>
      </c>
      <c r="E165" s="270" t="s">
        <v>21</v>
      </c>
      <c r="F165" s="271" t="s">
        <v>1135</v>
      </c>
      <c r="G165" s="269"/>
      <c r="H165" s="270" t="s">
        <v>21</v>
      </c>
      <c r="I165" s="272"/>
      <c r="J165" s="269"/>
      <c r="K165" s="269"/>
      <c r="L165" s="273"/>
      <c r="M165" s="274"/>
      <c r="N165" s="275"/>
      <c r="O165" s="275"/>
      <c r="P165" s="275"/>
      <c r="Q165" s="275"/>
      <c r="R165" s="275"/>
      <c r="S165" s="275"/>
      <c r="T165" s="276"/>
      <c r="AT165" s="277" t="s">
        <v>171</v>
      </c>
      <c r="AU165" s="277" t="s">
        <v>82</v>
      </c>
      <c r="AV165" s="14" t="s">
        <v>80</v>
      </c>
      <c r="AW165" s="14" t="s">
        <v>35</v>
      </c>
      <c r="AX165" s="14" t="s">
        <v>72</v>
      </c>
      <c r="AY165" s="277" t="s">
        <v>161</v>
      </c>
    </row>
    <row r="166" s="12" customFormat="1">
      <c r="B166" s="245"/>
      <c r="C166" s="246"/>
      <c r="D166" s="247" t="s">
        <v>171</v>
      </c>
      <c r="E166" s="248" t="s">
        <v>21</v>
      </c>
      <c r="F166" s="249" t="s">
        <v>1161</v>
      </c>
      <c r="G166" s="246"/>
      <c r="H166" s="250">
        <v>7</v>
      </c>
      <c r="I166" s="251"/>
      <c r="J166" s="246"/>
      <c r="K166" s="246"/>
      <c r="L166" s="252"/>
      <c r="M166" s="253"/>
      <c r="N166" s="254"/>
      <c r="O166" s="254"/>
      <c r="P166" s="254"/>
      <c r="Q166" s="254"/>
      <c r="R166" s="254"/>
      <c r="S166" s="254"/>
      <c r="T166" s="255"/>
      <c r="AT166" s="256" t="s">
        <v>171</v>
      </c>
      <c r="AU166" s="256" t="s">
        <v>82</v>
      </c>
      <c r="AV166" s="12" t="s">
        <v>82</v>
      </c>
      <c r="AW166" s="12" t="s">
        <v>35</v>
      </c>
      <c r="AX166" s="12" t="s">
        <v>80</v>
      </c>
      <c r="AY166" s="256" t="s">
        <v>161</v>
      </c>
    </row>
    <row r="167" s="1" customFormat="1" ht="38.25" customHeight="1">
      <c r="B167" s="46"/>
      <c r="C167" s="233" t="s">
        <v>369</v>
      </c>
      <c r="D167" s="233" t="s">
        <v>164</v>
      </c>
      <c r="E167" s="234" t="s">
        <v>1162</v>
      </c>
      <c r="F167" s="235" t="s">
        <v>1163</v>
      </c>
      <c r="G167" s="236" t="s">
        <v>343</v>
      </c>
      <c r="H167" s="237">
        <v>1</v>
      </c>
      <c r="I167" s="238"/>
      <c r="J167" s="239">
        <f>ROUND(I167*H167,2)</f>
        <v>0</v>
      </c>
      <c r="K167" s="235" t="s">
        <v>199</v>
      </c>
      <c r="L167" s="72"/>
      <c r="M167" s="240" t="s">
        <v>21</v>
      </c>
      <c r="N167" s="241" t="s">
        <v>43</v>
      </c>
      <c r="O167" s="47"/>
      <c r="P167" s="242">
        <f>O167*H167</f>
        <v>0</v>
      </c>
      <c r="Q167" s="242">
        <v>0</v>
      </c>
      <c r="R167" s="242">
        <f>Q167*H167</f>
        <v>0</v>
      </c>
      <c r="S167" s="242">
        <v>0</v>
      </c>
      <c r="T167" s="243">
        <f>S167*H167</f>
        <v>0</v>
      </c>
      <c r="AR167" s="24" t="s">
        <v>255</v>
      </c>
      <c r="AT167" s="24" t="s">
        <v>164</v>
      </c>
      <c r="AU167" s="24" t="s">
        <v>82</v>
      </c>
      <c r="AY167" s="24" t="s">
        <v>161</v>
      </c>
      <c r="BE167" s="244">
        <f>IF(N167="základní",J167,0)</f>
        <v>0</v>
      </c>
      <c r="BF167" s="244">
        <f>IF(N167="snížená",J167,0)</f>
        <v>0</v>
      </c>
      <c r="BG167" s="244">
        <f>IF(N167="zákl. přenesená",J167,0)</f>
        <v>0</v>
      </c>
      <c r="BH167" s="244">
        <f>IF(N167="sníž. přenesená",J167,0)</f>
        <v>0</v>
      </c>
      <c r="BI167" s="244">
        <f>IF(N167="nulová",J167,0)</f>
        <v>0</v>
      </c>
      <c r="BJ167" s="24" t="s">
        <v>80</v>
      </c>
      <c r="BK167" s="244">
        <f>ROUND(I167*H167,2)</f>
        <v>0</v>
      </c>
      <c r="BL167" s="24" t="s">
        <v>255</v>
      </c>
      <c r="BM167" s="24" t="s">
        <v>1164</v>
      </c>
    </row>
    <row r="168" s="11" customFormat="1" ht="37.44" customHeight="1">
      <c r="B168" s="217"/>
      <c r="C168" s="218"/>
      <c r="D168" s="219" t="s">
        <v>71</v>
      </c>
      <c r="E168" s="220" t="s">
        <v>1015</v>
      </c>
      <c r="F168" s="220" t="s">
        <v>1016</v>
      </c>
      <c r="G168" s="218"/>
      <c r="H168" s="218"/>
      <c r="I168" s="221"/>
      <c r="J168" s="222">
        <f>BK168</f>
        <v>0</v>
      </c>
      <c r="K168" s="218"/>
      <c r="L168" s="223"/>
      <c r="M168" s="224"/>
      <c r="N168" s="225"/>
      <c r="O168" s="225"/>
      <c r="P168" s="226">
        <f>SUM(P169:P172)</f>
        <v>0</v>
      </c>
      <c r="Q168" s="225"/>
      <c r="R168" s="226">
        <f>SUM(R169:R172)</f>
        <v>0</v>
      </c>
      <c r="S168" s="225"/>
      <c r="T168" s="227">
        <f>SUM(T169:T172)</f>
        <v>0</v>
      </c>
      <c r="AR168" s="228" t="s">
        <v>169</v>
      </c>
      <c r="AT168" s="229" t="s">
        <v>71</v>
      </c>
      <c r="AU168" s="229" t="s">
        <v>72</v>
      </c>
      <c r="AY168" s="228" t="s">
        <v>161</v>
      </c>
      <c r="BK168" s="230">
        <f>SUM(BK169:BK172)</f>
        <v>0</v>
      </c>
    </row>
    <row r="169" s="1" customFormat="1" ht="16.5" customHeight="1">
      <c r="B169" s="46"/>
      <c r="C169" s="233" t="s">
        <v>374</v>
      </c>
      <c r="D169" s="233" t="s">
        <v>164</v>
      </c>
      <c r="E169" s="234" t="s">
        <v>1165</v>
      </c>
      <c r="F169" s="235" t="s">
        <v>1166</v>
      </c>
      <c r="G169" s="236" t="s">
        <v>343</v>
      </c>
      <c r="H169" s="237">
        <v>1</v>
      </c>
      <c r="I169" s="238"/>
      <c r="J169" s="239">
        <f>ROUND(I169*H169,2)</f>
        <v>0</v>
      </c>
      <c r="K169" s="235" t="s">
        <v>199</v>
      </c>
      <c r="L169" s="72"/>
      <c r="M169" s="240" t="s">
        <v>21</v>
      </c>
      <c r="N169" s="241" t="s">
        <v>43</v>
      </c>
      <c r="O169" s="47"/>
      <c r="P169" s="242">
        <f>O169*H169</f>
        <v>0</v>
      </c>
      <c r="Q169" s="242">
        <v>0</v>
      </c>
      <c r="R169" s="242">
        <f>Q169*H169</f>
        <v>0</v>
      </c>
      <c r="S169" s="242">
        <v>0</v>
      </c>
      <c r="T169" s="243">
        <f>S169*H169</f>
        <v>0</v>
      </c>
      <c r="AR169" s="24" t="s">
        <v>1021</v>
      </c>
      <c r="AT169" s="24" t="s">
        <v>164</v>
      </c>
      <c r="AU169" s="24" t="s">
        <v>80</v>
      </c>
      <c r="AY169" s="24" t="s">
        <v>161</v>
      </c>
      <c r="BE169" s="244">
        <f>IF(N169="základní",J169,0)</f>
        <v>0</v>
      </c>
      <c r="BF169" s="244">
        <f>IF(N169="snížená",J169,0)</f>
        <v>0</v>
      </c>
      <c r="BG169" s="244">
        <f>IF(N169="zákl. přenesená",J169,0)</f>
        <v>0</v>
      </c>
      <c r="BH169" s="244">
        <f>IF(N169="sníž. přenesená",J169,0)</f>
        <v>0</v>
      </c>
      <c r="BI169" s="244">
        <f>IF(N169="nulová",J169,0)</f>
        <v>0</v>
      </c>
      <c r="BJ169" s="24" t="s">
        <v>80</v>
      </c>
      <c r="BK169" s="244">
        <f>ROUND(I169*H169,2)</f>
        <v>0</v>
      </c>
      <c r="BL169" s="24" t="s">
        <v>1021</v>
      </c>
      <c r="BM169" s="24" t="s">
        <v>1167</v>
      </c>
    </row>
    <row r="170" s="1" customFormat="1" ht="25.5" customHeight="1">
      <c r="B170" s="46"/>
      <c r="C170" s="233" t="s">
        <v>379</v>
      </c>
      <c r="D170" s="233" t="s">
        <v>164</v>
      </c>
      <c r="E170" s="234" t="s">
        <v>1018</v>
      </c>
      <c r="F170" s="235" t="s">
        <v>1019</v>
      </c>
      <c r="G170" s="236" t="s">
        <v>1020</v>
      </c>
      <c r="H170" s="237">
        <v>15</v>
      </c>
      <c r="I170" s="238"/>
      <c r="J170" s="239">
        <f>ROUND(I170*H170,2)</f>
        <v>0</v>
      </c>
      <c r="K170" s="235" t="s">
        <v>168</v>
      </c>
      <c r="L170" s="72"/>
      <c r="M170" s="240" t="s">
        <v>21</v>
      </c>
      <c r="N170" s="241" t="s">
        <v>43</v>
      </c>
      <c r="O170" s="47"/>
      <c r="P170" s="242">
        <f>O170*H170</f>
        <v>0</v>
      </c>
      <c r="Q170" s="242">
        <v>0</v>
      </c>
      <c r="R170" s="242">
        <f>Q170*H170</f>
        <v>0</v>
      </c>
      <c r="S170" s="242">
        <v>0</v>
      </c>
      <c r="T170" s="243">
        <f>S170*H170</f>
        <v>0</v>
      </c>
      <c r="AR170" s="24" t="s">
        <v>1021</v>
      </c>
      <c r="AT170" s="24" t="s">
        <v>164</v>
      </c>
      <c r="AU170" s="24" t="s">
        <v>80</v>
      </c>
      <c r="AY170" s="24" t="s">
        <v>161</v>
      </c>
      <c r="BE170" s="244">
        <f>IF(N170="základní",J170,0)</f>
        <v>0</v>
      </c>
      <c r="BF170" s="244">
        <f>IF(N170="snížená",J170,0)</f>
        <v>0</v>
      </c>
      <c r="BG170" s="244">
        <f>IF(N170="zákl. přenesená",J170,0)</f>
        <v>0</v>
      </c>
      <c r="BH170" s="244">
        <f>IF(N170="sníž. přenesená",J170,0)</f>
        <v>0</v>
      </c>
      <c r="BI170" s="244">
        <f>IF(N170="nulová",J170,0)</f>
        <v>0</v>
      </c>
      <c r="BJ170" s="24" t="s">
        <v>80</v>
      </c>
      <c r="BK170" s="244">
        <f>ROUND(I170*H170,2)</f>
        <v>0</v>
      </c>
      <c r="BL170" s="24" t="s">
        <v>1021</v>
      </c>
      <c r="BM170" s="24" t="s">
        <v>1168</v>
      </c>
    </row>
    <row r="171" s="12" customFormat="1">
      <c r="B171" s="245"/>
      <c r="C171" s="246"/>
      <c r="D171" s="247" t="s">
        <v>171</v>
      </c>
      <c r="E171" s="248" t="s">
        <v>21</v>
      </c>
      <c r="F171" s="249" t="s">
        <v>1169</v>
      </c>
      <c r="G171" s="246"/>
      <c r="H171" s="250">
        <v>15</v>
      </c>
      <c r="I171" s="251"/>
      <c r="J171" s="246"/>
      <c r="K171" s="246"/>
      <c r="L171" s="252"/>
      <c r="M171" s="253"/>
      <c r="N171" s="254"/>
      <c r="O171" s="254"/>
      <c r="P171" s="254"/>
      <c r="Q171" s="254"/>
      <c r="R171" s="254"/>
      <c r="S171" s="254"/>
      <c r="T171" s="255"/>
      <c r="AT171" s="256" t="s">
        <v>171</v>
      </c>
      <c r="AU171" s="256" t="s">
        <v>80</v>
      </c>
      <c r="AV171" s="12" t="s">
        <v>82</v>
      </c>
      <c r="AW171" s="12" t="s">
        <v>35</v>
      </c>
      <c r="AX171" s="12" t="s">
        <v>72</v>
      </c>
      <c r="AY171" s="256" t="s">
        <v>161</v>
      </c>
    </row>
    <row r="172" s="13" customFormat="1">
      <c r="B172" s="257"/>
      <c r="C172" s="258"/>
      <c r="D172" s="247" t="s">
        <v>171</v>
      </c>
      <c r="E172" s="259" t="s">
        <v>21</v>
      </c>
      <c r="F172" s="260" t="s">
        <v>183</v>
      </c>
      <c r="G172" s="258"/>
      <c r="H172" s="261">
        <v>15</v>
      </c>
      <c r="I172" s="262"/>
      <c r="J172" s="258"/>
      <c r="K172" s="258"/>
      <c r="L172" s="263"/>
      <c r="M172" s="288"/>
      <c r="N172" s="289"/>
      <c r="O172" s="289"/>
      <c r="P172" s="289"/>
      <c r="Q172" s="289"/>
      <c r="R172" s="289"/>
      <c r="S172" s="289"/>
      <c r="T172" s="290"/>
      <c r="AT172" s="267" t="s">
        <v>171</v>
      </c>
      <c r="AU172" s="267" t="s">
        <v>80</v>
      </c>
      <c r="AV172" s="13" t="s">
        <v>162</v>
      </c>
      <c r="AW172" s="13" t="s">
        <v>35</v>
      </c>
      <c r="AX172" s="13" t="s">
        <v>80</v>
      </c>
      <c r="AY172" s="267" t="s">
        <v>161</v>
      </c>
    </row>
    <row r="173" s="1" customFormat="1" ht="6.96" customHeight="1">
      <c r="B173" s="67"/>
      <c r="C173" s="68"/>
      <c r="D173" s="68"/>
      <c r="E173" s="68"/>
      <c r="F173" s="68"/>
      <c r="G173" s="68"/>
      <c r="H173" s="68"/>
      <c r="I173" s="178"/>
      <c r="J173" s="68"/>
      <c r="K173" s="68"/>
      <c r="L173" s="72"/>
    </row>
  </sheetData>
  <sheetProtection sheet="1" autoFilter="0" formatColumns="0" formatRows="0" objects="1" scenarios="1" spinCount="100000" saltValue="q/k48bS9Fuh2exTu/yBwz+QdsiGxHTtXIeNA3ggEwUuEcJGJHSp8ehVoL0iIVGBYvhNHmJRc+mZsDlWXLy9Qgw==" hashValue="z0kRAtfp69yZDeo3mcLz1NdQV6nrngjovIJv8sk8VA3KLJW9ws+JMPqpe9Rpu5jStDlJrZvDY9Vs/7q+VfS/gg==" algorithmName="SHA-512" password="CC35"/>
  <autoFilter ref="C80:K172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88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 s="1" customFormat="1">
      <c r="B8" s="46"/>
      <c r="C8" s="47"/>
      <c r="D8" s="40" t="s">
        <v>120</v>
      </c>
      <c r="E8" s="47"/>
      <c r="F8" s="47"/>
      <c r="G8" s="47"/>
      <c r="H8" s="47"/>
      <c r="I8" s="156"/>
      <c r="J8" s="47"/>
      <c r="K8" s="51"/>
    </row>
    <row r="9" s="1" customFormat="1" ht="36.96" customHeight="1">
      <c r="B9" s="46"/>
      <c r="C9" s="47"/>
      <c r="D9" s="47"/>
      <c r="E9" s="157" t="s">
        <v>1170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7"/>
      <c r="E10" s="47"/>
      <c r="F10" s="47"/>
      <c r="G10" s="47"/>
      <c r="H10" s="47"/>
      <c r="I10" s="156"/>
      <c r="J10" s="47"/>
      <c r="K10" s="51"/>
    </row>
    <row r="11" s="1" customFormat="1" ht="14.4" customHeight="1">
      <c r="B11" s="46"/>
      <c r="C11" s="47"/>
      <c r="D11" s="40" t="s">
        <v>20</v>
      </c>
      <c r="E11" s="47"/>
      <c r="F11" s="35" t="s">
        <v>21</v>
      </c>
      <c r="G11" s="47"/>
      <c r="H11" s="47"/>
      <c r="I11" s="158" t="s">
        <v>22</v>
      </c>
      <c r="J11" s="35" t="s">
        <v>21</v>
      </c>
      <c r="K11" s="51"/>
    </row>
    <row r="12" s="1" customFormat="1" ht="14.4" customHeight="1">
      <c r="B12" s="46"/>
      <c r="C12" s="47"/>
      <c r="D12" s="40" t="s">
        <v>23</v>
      </c>
      <c r="E12" s="47"/>
      <c r="F12" s="35" t="s">
        <v>24</v>
      </c>
      <c r="G12" s="47"/>
      <c r="H12" s="47"/>
      <c r="I12" s="158" t="s">
        <v>25</v>
      </c>
      <c r="J12" s="159" t="str">
        <f>'Rekapitulace stavby'!AN8</f>
        <v>7. 2. 2019</v>
      </c>
      <c r="K12" s="51"/>
    </row>
    <row r="13" s="1" customFormat="1" ht="10.8" customHeight="1">
      <c r="B13" s="46"/>
      <c r="C13" s="47"/>
      <c r="D13" s="47"/>
      <c r="E13" s="47"/>
      <c r="F13" s="47"/>
      <c r="G13" s="47"/>
      <c r="H13" s="47"/>
      <c r="I13" s="156"/>
      <c r="J13" s="47"/>
      <c r="K13" s="51"/>
    </row>
    <row r="14" s="1" customFormat="1" ht="14.4" customHeight="1">
      <c r="B14" s="46"/>
      <c r="C14" s="47"/>
      <c r="D14" s="40" t="s">
        <v>27</v>
      </c>
      <c r="E14" s="47"/>
      <c r="F14" s="47"/>
      <c r="G14" s="47"/>
      <c r="H14" s="47"/>
      <c r="I14" s="158" t="s">
        <v>28</v>
      </c>
      <c r="J14" s="35" t="s">
        <v>21</v>
      </c>
      <c r="K14" s="51"/>
    </row>
    <row r="15" s="1" customFormat="1" ht="18" customHeight="1">
      <c r="B15" s="46"/>
      <c r="C15" s="47"/>
      <c r="D15" s="47"/>
      <c r="E15" s="35" t="s">
        <v>29</v>
      </c>
      <c r="F15" s="47"/>
      <c r="G15" s="47"/>
      <c r="H15" s="47"/>
      <c r="I15" s="158" t="s">
        <v>30</v>
      </c>
      <c r="J15" s="35" t="s">
        <v>21</v>
      </c>
      <c r="K15" s="51"/>
    </row>
    <row r="16" s="1" customFormat="1" ht="6.96" customHeight="1">
      <c r="B16" s="46"/>
      <c r="C16" s="47"/>
      <c r="D16" s="47"/>
      <c r="E16" s="47"/>
      <c r="F16" s="47"/>
      <c r="G16" s="47"/>
      <c r="H16" s="47"/>
      <c r="I16" s="156"/>
      <c r="J16" s="47"/>
      <c r="K16" s="51"/>
    </row>
    <row r="17" s="1" customFormat="1" ht="14.4" customHeight="1">
      <c r="B17" s="46"/>
      <c r="C17" s="47"/>
      <c r="D17" s="40" t="s">
        <v>31</v>
      </c>
      <c r="E17" s="47"/>
      <c r="F17" s="47"/>
      <c r="G17" s="47"/>
      <c r="H17" s="47"/>
      <c r="I17" s="158" t="s">
        <v>28</v>
      </c>
      <c r="J17" s="35" t="str">
        <f>IF('Rekapitulace stavby'!AN13="Vyplň údaj","",IF('Rekapitulace stavby'!AN13="","",'Rekapitulace stavby'!AN13))</f>
        <v/>
      </c>
      <c r="K17" s="51"/>
    </row>
    <row r="18" s="1" customFormat="1" ht="18" customHeight="1">
      <c r="B18" s="46"/>
      <c r="C18" s="47"/>
      <c r="D18" s="47"/>
      <c r="E18" s="35" t="str">
        <f>IF('Rekapitulace stavby'!E14="Vyplň údaj","",IF('Rekapitulace stavby'!E14="","",'Rekapitulace stavby'!E14))</f>
        <v/>
      </c>
      <c r="F18" s="47"/>
      <c r="G18" s="47"/>
      <c r="H18" s="47"/>
      <c r="I18" s="158" t="s">
        <v>30</v>
      </c>
      <c r="J18" s="35" t="str">
        <f>IF('Rekapitulace stavby'!AN14="Vyplň údaj","",IF('Rekapitulace stavby'!AN14="","",'Rekapitulace stavby'!AN14))</f>
        <v/>
      </c>
      <c r="K18" s="51"/>
    </row>
    <row r="19" s="1" customFormat="1" ht="6.96" customHeight="1">
      <c r="B19" s="46"/>
      <c r="C19" s="47"/>
      <c r="D19" s="47"/>
      <c r="E19" s="47"/>
      <c r="F19" s="47"/>
      <c r="G19" s="47"/>
      <c r="H19" s="47"/>
      <c r="I19" s="156"/>
      <c r="J19" s="47"/>
      <c r="K19" s="51"/>
    </row>
    <row r="20" s="1" customFormat="1" ht="14.4" customHeight="1">
      <c r="B20" s="46"/>
      <c r="C20" s="47"/>
      <c r="D20" s="40" t="s">
        <v>33</v>
      </c>
      <c r="E20" s="47"/>
      <c r="F20" s="47"/>
      <c r="G20" s="47"/>
      <c r="H20" s="47"/>
      <c r="I20" s="158" t="s">
        <v>28</v>
      </c>
      <c r="J20" s="35" t="s">
        <v>21</v>
      </c>
      <c r="K20" s="51"/>
    </row>
    <row r="21" s="1" customFormat="1" ht="18" customHeight="1">
      <c r="B21" s="46"/>
      <c r="C21" s="47"/>
      <c r="D21" s="47"/>
      <c r="E21" s="35" t="s">
        <v>34</v>
      </c>
      <c r="F21" s="47"/>
      <c r="G21" s="47"/>
      <c r="H21" s="47"/>
      <c r="I21" s="158" t="s">
        <v>30</v>
      </c>
      <c r="J21" s="35" t="s">
        <v>21</v>
      </c>
      <c r="K21" s="51"/>
    </row>
    <row r="22" s="1" customFormat="1" ht="6.96" customHeight="1">
      <c r="B22" s="46"/>
      <c r="C22" s="47"/>
      <c r="D22" s="47"/>
      <c r="E22" s="47"/>
      <c r="F22" s="47"/>
      <c r="G22" s="47"/>
      <c r="H22" s="47"/>
      <c r="I22" s="156"/>
      <c r="J22" s="47"/>
      <c r="K22" s="51"/>
    </row>
    <row r="23" s="1" customFormat="1" ht="14.4" customHeight="1">
      <c r="B23" s="46"/>
      <c r="C23" s="47"/>
      <c r="D23" s="40" t="s">
        <v>36</v>
      </c>
      <c r="E23" s="47"/>
      <c r="F23" s="47"/>
      <c r="G23" s="47"/>
      <c r="H23" s="47"/>
      <c r="I23" s="156"/>
      <c r="J23" s="47"/>
      <c r="K23" s="51"/>
    </row>
    <row r="24" s="7" customFormat="1" ht="16.5" customHeight="1">
      <c r="B24" s="160"/>
      <c r="C24" s="161"/>
      <c r="D24" s="161"/>
      <c r="E24" s="44" t="s">
        <v>21</v>
      </c>
      <c r="F24" s="44"/>
      <c r="G24" s="44"/>
      <c r="H24" s="44"/>
      <c r="I24" s="162"/>
      <c r="J24" s="161"/>
      <c r="K24" s="163"/>
    </row>
    <row r="25" s="1" customFormat="1" ht="6.96" customHeight="1">
      <c r="B25" s="46"/>
      <c r="C25" s="47"/>
      <c r="D25" s="47"/>
      <c r="E25" s="47"/>
      <c r="F25" s="47"/>
      <c r="G25" s="47"/>
      <c r="H25" s="47"/>
      <c r="I25" s="156"/>
      <c r="J25" s="47"/>
      <c r="K25" s="51"/>
    </row>
    <row r="26" s="1" customFormat="1" ht="6.96" customHeight="1">
      <c r="B26" s="46"/>
      <c r="C26" s="47"/>
      <c r="D26" s="106"/>
      <c r="E26" s="106"/>
      <c r="F26" s="106"/>
      <c r="G26" s="106"/>
      <c r="H26" s="106"/>
      <c r="I26" s="164"/>
      <c r="J26" s="106"/>
      <c r="K26" s="165"/>
    </row>
    <row r="27" s="1" customFormat="1" ht="25.44" customHeight="1">
      <c r="B27" s="46"/>
      <c r="C27" s="47"/>
      <c r="D27" s="166" t="s">
        <v>38</v>
      </c>
      <c r="E27" s="47"/>
      <c r="F27" s="47"/>
      <c r="G27" s="47"/>
      <c r="H27" s="47"/>
      <c r="I27" s="156"/>
      <c r="J27" s="167">
        <f>ROUND(J81,2)</f>
        <v>0</v>
      </c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14.4" customHeight="1">
      <c r="B29" s="46"/>
      <c r="C29" s="47"/>
      <c r="D29" s="47"/>
      <c r="E29" s="47"/>
      <c r="F29" s="52" t="s">
        <v>40</v>
      </c>
      <c r="G29" s="47"/>
      <c r="H29" s="47"/>
      <c r="I29" s="168" t="s">
        <v>39</v>
      </c>
      <c r="J29" s="52" t="s">
        <v>41</v>
      </c>
      <c r="K29" s="51"/>
    </row>
    <row r="30" s="1" customFormat="1" ht="14.4" customHeight="1">
      <c r="B30" s="46"/>
      <c r="C30" s="47"/>
      <c r="D30" s="55" t="s">
        <v>42</v>
      </c>
      <c r="E30" s="55" t="s">
        <v>43</v>
      </c>
      <c r="F30" s="169">
        <f>ROUND(SUM(BE81:BE113), 2)</f>
        <v>0</v>
      </c>
      <c r="G30" s="47"/>
      <c r="H30" s="47"/>
      <c r="I30" s="170">
        <v>0.20999999999999999</v>
      </c>
      <c r="J30" s="169">
        <f>ROUND(ROUND((SUM(BE81:BE113)), 2)*I30, 2)</f>
        <v>0</v>
      </c>
      <c r="K30" s="51"/>
    </row>
    <row r="31" s="1" customFormat="1" ht="14.4" customHeight="1">
      <c r="B31" s="46"/>
      <c r="C31" s="47"/>
      <c r="D31" s="47"/>
      <c r="E31" s="55" t="s">
        <v>44</v>
      </c>
      <c r="F31" s="169">
        <f>ROUND(SUM(BF81:BF113), 2)</f>
        <v>0</v>
      </c>
      <c r="G31" s="47"/>
      <c r="H31" s="47"/>
      <c r="I31" s="170">
        <v>0.14999999999999999</v>
      </c>
      <c r="J31" s="169">
        <f>ROUND(ROUND((SUM(BF81:BF113)), 2)*I31, 2)</f>
        <v>0</v>
      </c>
      <c r="K31" s="51"/>
    </row>
    <row r="32" hidden="1" s="1" customFormat="1" ht="14.4" customHeight="1">
      <c r="B32" s="46"/>
      <c r="C32" s="47"/>
      <c r="D32" s="47"/>
      <c r="E32" s="55" t="s">
        <v>45</v>
      </c>
      <c r="F32" s="169">
        <f>ROUND(SUM(BG81:BG113), 2)</f>
        <v>0</v>
      </c>
      <c r="G32" s="47"/>
      <c r="H32" s="47"/>
      <c r="I32" s="170">
        <v>0.20999999999999999</v>
      </c>
      <c r="J32" s="169">
        <v>0</v>
      </c>
      <c r="K32" s="51"/>
    </row>
    <row r="33" hidden="1" s="1" customFormat="1" ht="14.4" customHeight="1">
      <c r="B33" s="46"/>
      <c r="C33" s="47"/>
      <c r="D33" s="47"/>
      <c r="E33" s="55" t="s">
        <v>46</v>
      </c>
      <c r="F33" s="169">
        <f>ROUND(SUM(BH81:BH113), 2)</f>
        <v>0</v>
      </c>
      <c r="G33" s="47"/>
      <c r="H33" s="47"/>
      <c r="I33" s="170">
        <v>0.14999999999999999</v>
      </c>
      <c r="J33" s="169">
        <v>0</v>
      </c>
      <c r="K33" s="51"/>
    </row>
    <row r="34" hidden="1" s="1" customFormat="1" ht="14.4" customHeight="1">
      <c r="B34" s="46"/>
      <c r="C34" s="47"/>
      <c r="D34" s="47"/>
      <c r="E34" s="55" t="s">
        <v>47</v>
      </c>
      <c r="F34" s="169">
        <f>ROUND(SUM(BI81:BI113), 2)</f>
        <v>0</v>
      </c>
      <c r="G34" s="47"/>
      <c r="H34" s="47"/>
      <c r="I34" s="170">
        <v>0</v>
      </c>
      <c r="J34" s="169">
        <v>0</v>
      </c>
      <c r="K34" s="51"/>
    </row>
    <row r="35" s="1" customFormat="1" ht="6.96" customHeight="1">
      <c r="B35" s="46"/>
      <c r="C35" s="47"/>
      <c r="D35" s="47"/>
      <c r="E35" s="47"/>
      <c r="F35" s="47"/>
      <c r="G35" s="47"/>
      <c r="H35" s="47"/>
      <c r="I35" s="156"/>
      <c r="J35" s="47"/>
      <c r="K35" s="51"/>
    </row>
    <row r="36" s="1" customFormat="1" ht="25.44" customHeight="1">
      <c r="B36" s="46"/>
      <c r="C36" s="171"/>
      <c r="D36" s="172" t="s">
        <v>48</v>
      </c>
      <c r="E36" s="98"/>
      <c r="F36" s="98"/>
      <c r="G36" s="173" t="s">
        <v>49</v>
      </c>
      <c r="H36" s="174" t="s">
        <v>50</v>
      </c>
      <c r="I36" s="175"/>
      <c r="J36" s="176">
        <f>SUM(J27:J34)</f>
        <v>0</v>
      </c>
      <c r="K36" s="177"/>
    </row>
    <row r="37" s="1" customFormat="1" ht="14.4" customHeight="1">
      <c r="B37" s="67"/>
      <c r="C37" s="68"/>
      <c r="D37" s="68"/>
      <c r="E37" s="68"/>
      <c r="F37" s="68"/>
      <c r="G37" s="68"/>
      <c r="H37" s="68"/>
      <c r="I37" s="178"/>
      <c r="J37" s="68"/>
      <c r="K37" s="69"/>
    </row>
    <row r="41" s="1" customFormat="1" ht="6.96" customHeight="1">
      <c r="B41" s="179"/>
      <c r="C41" s="180"/>
      <c r="D41" s="180"/>
      <c r="E41" s="180"/>
      <c r="F41" s="180"/>
      <c r="G41" s="180"/>
      <c r="H41" s="180"/>
      <c r="I41" s="181"/>
      <c r="J41" s="180"/>
      <c r="K41" s="182"/>
    </row>
    <row r="42" s="1" customFormat="1" ht="36.96" customHeight="1">
      <c r="B42" s="46"/>
      <c r="C42" s="30" t="s">
        <v>122</v>
      </c>
      <c r="D42" s="47"/>
      <c r="E42" s="47"/>
      <c r="F42" s="47"/>
      <c r="G42" s="47"/>
      <c r="H42" s="47"/>
      <c r="I42" s="156"/>
      <c r="J42" s="47"/>
      <c r="K42" s="51"/>
    </row>
    <row r="43" s="1" customFormat="1" ht="6.96" customHeight="1">
      <c r="B43" s="46"/>
      <c r="C43" s="47"/>
      <c r="D43" s="47"/>
      <c r="E43" s="47"/>
      <c r="F43" s="47"/>
      <c r="G43" s="47"/>
      <c r="H43" s="47"/>
      <c r="I43" s="156"/>
      <c r="J43" s="47"/>
      <c r="K43" s="51"/>
    </row>
    <row r="44" s="1" customFormat="1" ht="14.4" customHeight="1">
      <c r="B44" s="46"/>
      <c r="C44" s="40" t="s">
        <v>18</v>
      </c>
      <c r="D44" s="47"/>
      <c r="E44" s="47"/>
      <c r="F44" s="47"/>
      <c r="G44" s="47"/>
      <c r="H44" s="47"/>
      <c r="I44" s="156"/>
      <c r="J44" s="47"/>
      <c r="K44" s="51"/>
    </row>
    <row r="45" s="1" customFormat="1" ht="16.5" customHeight="1">
      <c r="B45" s="46"/>
      <c r="C45" s="47"/>
      <c r="D45" s="47"/>
      <c r="E45" s="155" t="str">
        <f>E7</f>
        <v>Revitalizace obecního úřadu Všelibice</v>
      </c>
      <c r="F45" s="40"/>
      <c r="G45" s="40"/>
      <c r="H45" s="40"/>
      <c r="I45" s="156"/>
      <c r="J45" s="47"/>
      <c r="K45" s="51"/>
    </row>
    <row r="46" s="1" customFormat="1" ht="14.4" customHeight="1">
      <c r="B46" s="46"/>
      <c r="C46" s="40" t="s">
        <v>120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7.25" customHeight="1">
      <c r="B47" s="46"/>
      <c r="C47" s="47"/>
      <c r="D47" s="47"/>
      <c r="E47" s="157" t="str">
        <f>E9</f>
        <v>18_094_0300 - ÚT</v>
      </c>
      <c r="F47" s="47"/>
      <c r="G47" s="47"/>
      <c r="H47" s="47"/>
      <c r="I47" s="156"/>
      <c r="J47" s="47"/>
      <c r="K47" s="51"/>
    </row>
    <row r="48" s="1" customFormat="1" ht="6.96" customHeight="1">
      <c r="B48" s="46"/>
      <c r="C48" s="47"/>
      <c r="D48" s="47"/>
      <c r="E48" s="47"/>
      <c r="F48" s="47"/>
      <c r="G48" s="47"/>
      <c r="H48" s="47"/>
      <c r="I48" s="156"/>
      <c r="J48" s="47"/>
      <c r="K48" s="51"/>
    </row>
    <row r="49" s="1" customFormat="1" ht="18" customHeight="1">
      <c r="B49" s="46"/>
      <c r="C49" s="40" t="s">
        <v>23</v>
      </c>
      <c r="D49" s="47"/>
      <c r="E49" s="47"/>
      <c r="F49" s="35" t="str">
        <f>F12</f>
        <v>OÚ Všelibice</v>
      </c>
      <c r="G49" s="47"/>
      <c r="H49" s="47"/>
      <c r="I49" s="158" t="s">
        <v>25</v>
      </c>
      <c r="J49" s="159" t="str">
        <f>IF(J12="","",J12)</f>
        <v>7. 2. 2019</v>
      </c>
      <c r="K49" s="51"/>
    </row>
    <row r="50" s="1" customFormat="1" ht="6.96" customHeight="1">
      <c r="B50" s="46"/>
      <c r="C50" s="47"/>
      <c r="D50" s="47"/>
      <c r="E50" s="47"/>
      <c r="F50" s="47"/>
      <c r="G50" s="47"/>
      <c r="H50" s="47"/>
      <c r="I50" s="156"/>
      <c r="J50" s="47"/>
      <c r="K50" s="51"/>
    </row>
    <row r="51" s="1" customFormat="1">
      <c r="B51" s="46"/>
      <c r="C51" s="40" t="s">
        <v>27</v>
      </c>
      <c r="D51" s="47"/>
      <c r="E51" s="47"/>
      <c r="F51" s="35" t="str">
        <f>E15</f>
        <v>Obec Všelibice</v>
      </c>
      <c r="G51" s="47"/>
      <c r="H51" s="47"/>
      <c r="I51" s="158" t="s">
        <v>33</v>
      </c>
      <c r="J51" s="44" t="str">
        <f>E21</f>
        <v>Ing.R.Hladký</v>
      </c>
      <c r="K51" s="51"/>
    </row>
    <row r="52" s="1" customFormat="1" ht="14.4" customHeight="1">
      <c r="B52" s="46"/>
      <c r="C52" s="40" t="s">
        <v>31</v>
      </c>
      <c r="D52" s="47"/>
      <c r="E52" s="47"/>
      <c r="F52" s="35" t="str">
        <f>IF(E18="","",E18)</f>
        <v/>
      </c>
      <c r="G52" s="47"/>
      <c r="H52" s="47"/>
      <c r="I52" s="156"/>
      <c r="J52" s="183"/>
      <c r="K52" s="51"/>
    </row>
    <row r="53" s="1" customFormat="1" ht="10.32" customHeight="1">
      <c r="B53" s="46"/>
      <c r="C53" s="47"/>
      <c r="D53" s="47"/>
      <c r="E53" s="47"/>
      <c r="F53" s="47"/>
      <c r="G53" s="47"/>
      <c r="H53" s="47"/>
      <c r="I53" s="156"/>
      <c r="J53" s="47"/>
      <c r="K53" s="51"/>
    </row>
    <row r="54" s="1" customFormat="1" ht="29.28" customHeight="1">
      <c r="B54" s="46"/>
      <c r="C54" s="184" t="s">
        <v>123</v>
      </c>
      <c r="D54" s="171"/>
      <c r="E54" s="171"/>
      <c r="F54" s="171"/>
      <c r="G54" s="171"/>
      <c r="H54" s="171"/>
      <c r="I54" s="185"/>
      <c r="J54" s="186" t="s">
        <v>124</v>
      </c>
      <c r="K54" s="187"/>
    </row>
    <row r="55" s="1" customFormat="1" ht="10.32" customHeight="1">
      <c r="B55" s="46"/>
      <c r="C55" s="47"/>
      <c r="D55" s="47"/>
      <c r="E55" s="47"/>
      <c r="F55" s="47"/>
      <c r="G55" s="47"/>
      <c r="H55" s="47"/>
      <c r="I55" s="156"/>
      <c r="J55" s="47"/>
      <c r="K55" s="51"/>
    </row>
    <row r="56" s="1" customFormat="1" ht="29.28" customHeight="1">
      <c r="B56" s="46"/>
      <c r="C56" s="188" t="s">
        <v>125</v>
      </c>
      <c r="D56" s="47"/>
      <c r="E56" s="47"/>
      <c r="F56" s="47"/>
      <c r="G56" s="47"/>
      <c r="H56" s="47"/>
      <c r="I56" s="156"/>
      <c r="J56" s="167">
        <f>J81</f>
        <v>0</v>
      </c>
      <c r="K56" s="51"/>
      <c r="AU56" s="24" t="s">
        <v>126</v>
      </c>
    </row>
    <row r="57" s="8" customFormat="1" ht="24.96" customHeight="1">
      <c r="B57" s="189"/>
      <c r="C57" s="190"/>
      <c r="D57" s="191" t="s">
        <v>1171</v>
      </c>
      <c r="E57" s="192"/>
      <c r="F57" s="192"/>
      <c r="G57" s="192"/>
      <c r="H57" s="192"/>
      <c r="I57" s="193"/>
      <c r="J57" s="194">
        <f>J82</f>
        <v>0</v>
      </c>
      <c r="K57" s="195"/>
    </row>
    <row r="58" s="8" customFormat="1" ht="24.96" customHeight="1">
      <c r="B58" s="189"/>
      <c r="C58" s="190"/>
      <c r="D58" s="191" t="s">
        <v>1172</v>
      </c>
      <c r="E58" s="192"/>
      <c r="F58" s="192"/>
      <c r="G58" s="192"/>
      <c r="H58" s="192"/>
      <c r="I58" s="193"/>
      <c r="J58" s="194">
        <f>J89</f>
        <v>0</v>
      </c>
      <c r="K58" s="195"/>
    </row>
    <row r="59" s="8" customFormat="1" ht="24.96" customHeight="1">
      <c r="B59" s="189"/>
      <c r="C59" s="190"/>
      <c r="D59" s="191" t="s">
        <v>1173</v>
      </c>
      <c r="E59" s="192"/>
      <c r="F59" s="192"/>
      <c r="G59" s="192"/>
      <c r="H59" s="192"/>
      <c r="I59" s="193"/>
      <c r="J59" s="194">
        <f>J101</f>
        <v>0</v>
      </c>
      <c r="K59" s="195"/>
    </row>
    <row r="60" s="8" customFormat="1" ht="24.96" customHeight="1">
      <c r="B60" s="189"/>
      <c r="C60" s="190"/>
      <c r="D60" s="191" t="s">
        <v>1174</v>
      </c>
      <c r="E60" s="192"/>
      <c r="F60" s="192"/>
      <c r="G60" s="192"/>
      <c r="H60" s="192"/>
      <c r="I60" s="193"/>
      <c r="J60" s="194">
        <f>J106</f>
        <v>0</v>
      </c>
      <c r="K60" s="195"/>
    </row>
    <row r="61" s="8" customFormat="1" ht="24.96" customHeight="1">
      <c r="B61" s="189"/>
      <c r="C61" s="190"/>
      <c r="D61" s="191" t="s">
        <v>1175</v>
      </c>
      <c r="E61" s="192"/>
      <c r="F61" s="192"/>
      <c r="G61" s="192"/>
      <c r="H61" s="192"/>
      <c r="I61" s="193"/>
      <c r="J61" s="194">
        <f>J111</f>
        <v>0</v>
      </c>
      <c r="K61" s="195"/>
    </row>
    <row r="62" s="1" customFormat="1" ht="21.84" customHeight="1">
      <c r="B62" s="46"/>
      <c r="C62" s="47"/>
      <c r="D62" s="47"/>
      <c r="E62" s="47"/>
      <c r="F62" s="47"/>
      <c r="G62" s="47"/>
      <c r="H62" s="47"/>
      <c r="I62" s="156"/>
      <c r="J62" s="47"/>
      <c r="K62" s="51"/>
    </row>
    <row r="63" s="1" customFormat="1" ht="6.96" customHeight="1">
      <c r="B63" s="67"/>
      <c r="C63" s="68"/>
      <c r="D63" s="68"/>
      <c r="E63" s="68"/>
      <c r="F63" s="68"/>
      <c r="G63" s="68"/>
      <c r="H63" s="68"/>
      <c r="I63" s="178"/>
      <c r="J63" s="68"/>
      <c r="K63" s="69"/>
    </row>
    <row r="67" s="1" customFormat="1" ht="6.96" customHeight="1">
      <c r="B67" s="70"/>
      <c r="C67" s="71"/>
      <c r="D67" s="71"/>
      <c r="E67" s="71"/>
      <c r="F67" s="71"/>
      <c r="G67" s="71"/>
      <c r="H67" s="71"/>
      <c r="I67" s="181"/>
      <c r="J67" s="71"/>
      <c r="K67" s="71"/>
      <c r="L67" s="72"/>
    </row>
    <row r="68" s="1" customFormat="1" ht="36.96" customHeight="1">
      <c r="B68" s="46"/>
      <c r="C68" s="73" t="s">
        <v>145</v>
      </c>
      <c r="D68" s="74"/>
      <c r="E68" s="74"/>
      <c r="F68" s="74"/>
      <c r="G68" s="74"/>
      <c r="H68" s="74"/>
      <c r="I68" s="203"/>
      <c r="J68" s="74"/>
      <c r="K68" s="74"/>
      <c r="L68" s="72"/>
    </row>
    <row r="69" s="1" customFormat="1" ht="6.96" customHeight="1">
      <c r="B69" s="46"/>
      <c r="C69" s="74"/>
      <c r="D69" s="74"/>
      <c r="E69" s="74"/>
      <c r="F69" s="74"/>
      <c r="G69" s="74"/>
      <c r="H69" s="74"/>
      <c r="I69" s="203"/>
      <c r="J69" s="74"/>
      <c r="K69" s="74"/>
      <c r="L69" s="72"/>
    </row>
    <row r="70" s="1" customFormat="1" ht="14.4" customHeight="1">
      <c r="B70" s="46"/>
      <c r="C70" s="76" t="s">
        <v>18</v>
      </c>
      <c r="D70" s="74"/>
      <c r="E70" s="74"/>
      <c r="F70" s="74"/>
      <c r="G70" s="74"/>
      <c r="H70" s="74"/>
      <c r="I70" s="203"/>
      <c r="J70" s="74"/>
      <c r="K70" s="74"/>
      <c r="L70" s="72"/>
    </row>
    <row r="71" s="1" customFormat="1" ht="16.5" customHeight="1">
      <c r="B71" s="46"/>
      <c r="C71" s="74"/>
      <c r="D71" s="74"/>
      <c r="E71" s="204" t="str">
        <f>E7</f>
        <v>Revitalizace obecního úřadu Všelibice</v>
      </c>
      <c r="F71" s="76"/>
      <c r="G71" s="76"/>
      <c r="H71" s="76"/>
      <c r="I71" s="203"/>
      <c r="J71" s="74"/>
      <c r="K71" s="74"/>
      <c r="L71" s="72"/>
    </row>
    <row r="72" s="1" customFormat="1" ht="14.4" customHeight="1">
      <c r="B72" s="46"/>
      <c r="C72" s="76" t="s">
        <v>120</v>
      </c>
      <c r="D72" s="74"/>
      <c r="E72" s="74"/>
      <c r="F72" s="74"/>
      <c r="G72" s="74"/>
      <c r="H72" s="74"/>
      <c r="I72" s="203"/>
      <c r="J72" s="74"/>
      <c r="K72" s="74"/>
      <c r="L72" s="72"/>
    </row>
    <row r="73" s="1" customFormat="1" ht="17.25" customHeight="1">
      <c r="B73" s="46"/>
      <c r="C73" s="74"/>
      <c r="D73" s="74"/>
      <c r="E73" s="82" t="str">
        <f>E9</f>
        <v>18_094_0300 - ÚT</v>
      </c>
      <c r="F73" s="74"/>
      <c r="G73" s="74"/>
      <c r="H73" s="74"/>
      <c r="I73" s="203"/>
      <c r="J73" s="74"/>
      <c r="K73" s="74"/>
      <c r="L73" s="72"/>
    </row>
    <row r="74" s="1" customFormat="1" ht="6.96" customHeight="1">
      <c r="B74" s="46"/>
      <c r="C74" s="74"/>
      <c r="D74" s="74"/>
      <c r="E74" s="74"/>
      <c r="F74" s="74"/>
      <c r="G74" s="74"/>
      <c r="H74" s="74"/>
      <c r="I74" s="203"/>
      <c r="J74" s="74"/>
      <c r="K74" s="74"/>
      <c r="L74" s="72"/>
    </row>
    <row r="75" s="1" customFormat="1" ht="18" customHeight="1">
      <c r="B75" s="46"/>
      <c r="C75" s="76" t="s">
        <v>23</v>
      </c>
      <c r="D75" s="74"/>
      <c r="E75" s="74"/>
      <c r="F75" s="205" t="str">
        <f>F12</f>
        <v>OÚ Všelibice</v>
      </c>
      <c r="G75" s="74"/>
      <c r="H75" s="74"/>
      <c r="I75" s="206" t="s">
        <v>25</v>
      </c>
      <c r="J75" s="85" t="str">
        <f>IF(J12="","",J12)</f>
        <v>7. 2. 2019</v>
      </c>
      <c r="K75" s="74"/>
      <c r="L75" s="72"/>
    </row>
    <row r="76" s="1" customFormat="1" ht="6.96" customHeight="1">
      <c r="B76" s="46"/>
      <c r="C76" s="74"/>
      <c r="D76" s="74"/>
      <c r="E76" s="74"/>
      <c r="F76" s="74"/>
      <c r="G76" s="74"/>
      <c r="H76" s="74"/>
      <c r="I76" s="203"/>
      <c r="J76" s="74"/>
      <c r="K76" s="74"/>
      <c r="L76" s="72"/>
    </row>
    <row r="77" s="1" customFormat="1">
      <c r="B77" s="46"/>
      <c r="C77" s="76" t="s">
        <v>27</v>
      </c>
      <c r="D77" s="74"/>
      <c r="E77" s="74"/>
      <c r="F77" s="205" t="str">
        <f>E15</f>
        <v>Obec Všelibice</v>
      </c>
      <c r="G77" s="74"/>
      <c r="H77" s="74"/>
      <c r="I77" s="206" t="s">
        <v>33</v>
      </c>
      <c r="J77" s="205" t="str">
        <f>E21</f>
        <v>Ing.R.Hladký</v>
      </c>
      <c r="K77" s="74"/>
      <c r="L77" s="72"/>
    </row>
    <row r="78" s="1" customFormat="1" ht="14.4" customHeight="1">
      <c r="B78" s="46"/>
      <c r="C78" s="76" t="s">
        <v>31</v>
      </c>
      <c r="D78" s="74"/>
      <c r="E78" s="74"/>
      <c r="F78" s="205" t="str">
        <f>IF(E18="","",E18)</f>
        <v/>
      </c>
      <c r="G78" s="74"/>
      <c r="H78" s="74"/>
      <c r="I78" s="203"/>
      <c r="J78" s="74"/>
      <c r="K78" s="74"/>
      <c r="L78" s="72"/>
    </row>
    <row r="79" s="1" customFormat="1" ht="10.32" customHeight="1">
      <c r="B79" s="46"/>
      <c r="C79" s="74"/>
      <c r="D79" s="74"/>
      <c r="E79" s="74"/>
      <c r="F79" s="74"/>
      <c r="G79" s="74"/>
      <c r="H79" s="74"/>
      <c r="I79" s="203"/>
      <c r="J79" s="74"/>
      <c r="K79" s="74"/>
      <c r="L79" s="72"/>
    </row>
    <row r="80" s="10" customFormat="1" ht="29.28" customHeight="1">
      <c r="B80" s="207"/>
      <c r="C80" s="208" t="s">
        <v>146</v>
      </c>
      <c r="D80" s="209" t="s">
        <v>57</v>
      </c>
      <c r="E80" s="209" t="s">
        <v>53</v>
      </c>
      <c r="F80" s="209" t="s">
        <v>147</v>
      </c>
      <c r="G80" s="209" t="s">
        <v>148</v>
      </c>
      <c r="H80" s="209" t="s">
        <v>149</v>
      </c>
      <c r="I80" s="210" t="s">
        <v>150</v>
      </c>
      <c r="J80" s="209" t="s">
        <v>124</v>
      </c>
      <c r="K80" s="211" t="s">
        <v>151</v>
      </c>
      <c r="L80" s="212"/>
      <c r="M80" s="102" t="s">
        <v>152</v>
      </c>
      <c r="N80" s="103" t="s">
        <v>42</v>
      </c>
      <c r="O80" s="103" t="s">
        <v>153</v>
      </c>
      <c r="P80" s="103" t="s">
        <v>154</v>
      </c>
      <c r="Q80" s="103" t="s">
        <v>155</v>
      </c>
      <c r="R80" s="103" t="s">
        <v>156</v>
      </c>
      <c r="S80" s="103" t="s">
        <v>157</v>
      </c>
      <c r="T80" s="104" t="s">
        <v>158</v>
      </c>
    </row>
    <row r="81" s="1" customFormat="1" ht="29.28" customHeight="1">
      <c r="B81" s="46"/>
      <c r="C81" s="108" t="s">
        <v>125</v>
      </c>
      <c r="D81" s="74"/>
      <c r="E81" s="74"/>
      <c r="F81" s="74"/>
      <c r="G81" s="74"/>
      <c r="H81" s="74"/>
      <c r="I81" s="203"/>
      <c r="J81" s="213">
        <f>BK81</f>
        <v>0</v>
      </c>
      <c r="K81" s="74"/>
      <c r="L81" s="72"/>
      <c r="M81" s="105"/>
      <c r="N81" s="106"/>
      <c r="O81" s="106"/>
      <c r="P81" s="214">
        <f>P82+P89+P101+P106+P111</f>
        <v>0</v>
      </c>
      <c r="Q81" s="106"/>
      <c r="R81" s="214">
        <f>R82+R89+R101+R106+R111</f>
        <v>0.181306</v>
      </c>
      <c r="S81" s="106"/>
      <c r="T81" s="215">
        <f>T82+T89+T101+T106+T111</f>
        <v>0.013483200000000001</v>
      </c>
      <c r="AT81" s="24" t="s">
        <v>71</v>
      </c>
      <c r="AU81" s="24" t="s">
        <v>126</v>
      </c>
      <c r="BK81" s="216">
        <f>BK82+BK89+BK101+BK106+BK111</f>
        <v>0</v>
      </c>
    </row>
    <row r="82" s="11" customFormat="1" ht="37.44" customHeight="1">
      <c r="B82" s="217"/>
      <c r="C82" s="218"/>
      <c r="D82" s="219" t="s">
        <v>71</v>
      </c>
      <c r="E82" s="220" t="s">
        <v>1176</v>
      </c>
      <c r="F82" s="220" t="s">
        <v>1177</v>
      </c>
      <c r="G82" s="218"/>
      <c r="H82" s="218"/>
      <c r="I82" s="221"/>
      <c r="J82" s="222">
        <f>BK82</f>
        <v>0</v>
      </c>
      <c r="K82" s="218"/>
      <c r="L82" s="223"/>
      <c r="M82" s="224"/>
      <c r="N82" s="225"/>
      <c r="O82" s="225"/>
      <c r="P82" s="226">
        <f>SUM(P83:P88)</f>
        <v>0</v>
      </c>
      <c r="Q82" s="225"/>
      <c r="R82" s="226">
        <f>SUM(R83:R88)</f>
        <v>0.0014076000000000002</v>
      </c>
      <c r="S82" s="225"/>
      <c r="T82" s="227">
        <f>SUM(T83:T88)</f>
        <v>0</v>
      </c>
      <c r="AR82" s="228" t="s">
        <v>80</v>
      </c>
      <c r="AT82" s="229" t="s">
        <v>71</v>
      </c>
      <c r="AU82" s="229" t="s">
        <v>72</v>
      </c>
      <c r="AY82" s="228" t="s">
        <v>161</v>
      </c>
      <c r="BK82" s="230">
        <f>SUM(BK83:BK88)</f>
        <v>0</v>
      </c>
    </row>
    <row r="83" s="1" customFormat="1" ht="16.5" customHeight="1">
      <c r="B83" s="46"/>
      <c r="C83" s="233" t="s">
        <v>80</v>
      </c>
      <c r="D83" s="233" t="s">
        <v>164</v>
      </c>
      <c r="E83" s="234" t="s">
        <v>1178</v>
      </c>
      <c r="F83" s="235" t="s">
        <v>1179</v>
      </c>
      <c r="G83" s="236" t="s">
        <v>282</v>
      </c>
      <c r="H83" s="237">
        <v>27.600000000000001</v>
      </c>
      <c r="I83" s="238"/>
      <c r="J83" s="239">
        <f>ROUND(I83*H83,2)</f>
        <v>0</v>
      </c>
      <c r="K83" s="235" t="s">
        <v>199</v>
      </c>
      <c r="L83" s="72"/>
      <c r="M83" s="240" t="s">
        <v>21</v>
      </c>
      <c r="N83" s="241" t="s">
        <v>43</v>
      </c>
      <c r="O83" s="47"/>
      <c r="P83" s="242">
        <f>O83*H83</f>
        <v>0</v>
      </c>
      <c r="Q83" s="242">
        <v>3.0000000000000001E-05</v>
      </c>
      <c r="R83" s="242">
        <f>Q83*H83</f>
        <v>0.00082800000000000007</v>
      </c>
      <c r="S83" s="242">
        <v>0</v>
      </c>
      <c r="T83" s="243">
        <f>S83*H83</f>
        <v>0</v>
      </c>
      <c r="AR83" s="24" t="s">
        <v>169</v>
      </c>
      <c r="AT83" s="24" t="s">
        <v>164</v>
      </c>
      <c r="AU83" s="24" t="s">
        <v>80</v>
      </c>
      <c r="AY83" s="24" t="s">
        <v>161</v>
      </c>
      <c r="BE83" s="244">
        <f>IF(N83="základní",J83,0)</f>
        <v>0</v>
      </c>
      <c r="BF83" s="244">
        <f>IF(N83="snížená",J83,0)</f>
        <v>0</v>
      </c>
      <c r="BG83" s="244">
        <f>IF(N83="zákl. přenesená",J83,0)</f>
        <v>0</v>
      </c>
      <c r="BH83" s="244">
        <f>IF(N83="sníž. přenesená",J83,0)</f>
        <v>0</v>
      </c>
      <c r="BI83" s="244">
        <f>IF(N83="nulová",J83,0)</f>
        <v>0</v>
      </c>
      <c r="BJ83" s="24" t="s">
        <v>80</v>
      </c>
      <c r="BK83" s="244">
        <f>ROUND(I83*H83,2)</f>
        <v>0</v>
      </c>
      <c r="BL83" s="24" t="s">
        <v>169</v>
      </c>
      <c r="BM83" s="24" t="s">
        <v>1180</v>
      </c>
    </row>
    <row r="84" s="14" customFormat="1">
      <c r="B84" s="268"/>
      <c r="C84" s="269"/>
      <c r="D84" s="247" t="s">
        <v>171</v>
      </c>
      <c r="E84" s="270" t="s">
        <v>21</v>
      </c>
      <c r="F84" s="271" t="s">
        <v>1181</v>
      </c>
      <c r="G84" s="269"/>
      <c r="H84" s="270" t="s">
        <v>21</v>
      </c>
      <c r="I84" s="272"/>
      <c r="J84" s="269"/>
      <c r="K84" s="269"/>
      <c r="L84" s="273"/>
      <c r="M84" s="274"/>
      <c r="N84" s="275"/>
      <c r="O84" s="275"/>
      <c r="P84" s="275"/>
      <c r="Q84" s="275"/>
      <c r="R84" s="275"/>
      <c r="S84" s="275"/>
      <c r="T84" s="276"/>
      <c r="AT84" s="277" t="s">
        <v>171</v>
      </c>
      <c r="AU84" s="277" t="s">
        <v>80</v>
      </c>
      <c r="AV84" s="14" t="s">
        <v>80</v>
      </c>
      <c r="AW84" s="14" t="s">
        <v>35</v>
      </c>
      <c r="AX84" s="14" t="s">
        <v>72</v>
      </c>
      <c r="AY84" s="277" t="s">
        <v>161</v>
      </c>
    </row>
    <row r="85" s="12" customFormat="1">
      <c r="B85" s="245"/>
      <c r="C85" s="246"/>
      <c r="D85" s="247" t="s">
        <v>171</v>
      </c>
      <c r="E85" s="248" t="s">
        <v>21</v>
      </c>
      <c r="F85" s="249" t="s">
        <v>1182</v>
      </c>
      <c r="G85" s="246"/>
      <c r="H85" s="250">
        <v>27.600000000000001</v>
      </c>
      <c r="I85" s="251"/>
      <c r="J85" s="246"/>
      <c r="K85" s="246"/>
      <c r="L85" s="252"/>
      <c r="M85" s="253"/>
      <c r="N85" s="254"/>
      <c r="O85" s="254"/>
      <c r="P85" s="254"/>
      <c r="Q85" s="254"/>
      <c r="R85" s="254"/>
      <c r="S85" s="254"/>
      <c r="T85" s="255"/>
      <c r="AT85" s="256" t="s">
        <v>171</v>
      </c>
      <c r="AU85" s="256" t="s">
        <v>80</v>
      </c>
      <c r="AV85" s="12" t="s">
        <v>82</v>
      </c>
      <c r="AW85" s="12" t="s">
        <v>35</v>
      </c>
      <c r="AX85" s="12" t="s">
        <v>72</v>
      </c>
      <c r="AY85" s="256" t="s">
        <v>161</v>
      </c>
    </row>
    <row r="86" s="13" customFormat="1">
      <c r="B86" s="257"/>
      <c r="C86" s="258"/>
      <c r="D86" s="247" t="s">
        <v>171</v>
      </c>
      <c r="E86" s="259" t="s">
        <v>21</v>
      </c>
      <c r="F86" s="260" t="s">
        <v>183</v>
      </c>
      <c r="G86" s="258"/>
      <c r="H86" s="261">
        <v>27.600000000000001</v>
      </c>
      <c r="I86" s="262"/>
      <c r="J86" s="258"/>
      <c r="K86" s="258"/>
      <c r="L86" s="263"/>
      <c r="M86" s="264"/>
      <c r="N86" s="265"/>
      <c r="O86" s="265"/>
      <c r="P86" s="265"/>
      <c r="Q86" s="265"/>
      <c r="R86" s="265"/>
      <c r="S86" s="265"/>
      <c r="T86" s="266"/>
      <c r="AT86" s="267" t="s">
        <v>171</v>
      </c>
      <c r="AU86" s="267" t="s">
        <v>80</v>
      </c>
      <c r="AV86" s="13" t="s">
        <v>162</v>
      </c>
      <c r="AW86" s="13" t="s">
        <v>35</v>
      </c>
      <c r="AX86" s="13" t="s">
        <v>80</v>
      </c>
      <c r="AY86" s="267" t="s">
        <v>161</v>
      </c>
    </row>
    <row r="87" s="1" customFormat="1" ht="16.5" customHeight="1">
      <c r="B87" s="46"/>
      <c r="C87" s="278" t="s">
        <v>82</v>
      </c>
      <c r="D87" s="278" t="s">
        <v>286</v>
      </c>
      <c r="E87" s="279" t="s">
        <v>1183</v>
      </c>
      <c r="F87" s="280" t="s">
        <v>1184</v>
      </c>
      <c r="G87" s="281" t="s">
        <v>282</v>
      </c>
      <c r="H87" s="282">
        <v>28.98</v>
      </c>
      <c r="I87" s="283"/>
      <c r="J87" s="284">
        <f>ROUND(I87*H87,2)</f>
        <v>0</v>
      </c>
      <c r="K87" s="280" t="s">
        <v>168</v>
      </c>
      <c r="L87" s="285"/>
      <c r="M87" s="286" t="s">
        <v>21</v>
      </c>
      <c r="N87" s="287" t="s">
        <v>43</v>
      </c>
      <c r="O87" s="47"/>
      <c r="P87" s="242">
        <f>O87*H87</f>
        <v>0</v>
      </c>
      <c r="Q87" s="242">
        <v>2.0000000000000002E-05</v>
      </c>
      <c r="R87" s="242">
        <f>Q87*H87</f>
        <v>0.0005796000000000001</v>
      </c>
      <c r="S87" s="242">
        <v>0</v>
      </c>
      <c r="T87" s="243">
        <f>S87*H87</f>
        <v>0</v>
      </c>
      <c r="AR87" s="24" t="s">
        <v>207</v>
      </c>
      <c r="AT87" s="24" t="s">
        <v>286</v>
      </c>
      <c r="AU87" s="24" t="s">
        <v>80</v>
      </c>
      <c r="AY87" s="24" t="s">
        <v>161</v>
      </c>
      <c r="BE87" s="244">
        <f>IF(N87="základní",J87,0)</f>
        <v>0</v>
      </c>
      <c r="BF87" s="244">
        <f>IF(N87="snížená",J87,0)</f>
        <v>0</v>
      </c>
      <c r="BG87" s="244">
        <f>IF(N87="zákl. přenesená",J87,0)</f>
        <v>0</v>
      </c>
      <c r="BH87" s="244">
        <f>IF(N87="sníž. přenesená",J87,0)</f>
        <v>0</v>
      </c>
      <c r="BI87" s="244">
        <f>IF(N87="nulová",J87,0)</f>
        <v>0</v>
      </c>
      <c r="BJ87" s="24" t="s">
        <v>80</v>
      </c>
      <c r="BK87" s="244">
        <f>ROUND(I87*H87,2)</f>
        <v>0</v>
      </c>
      <c r="BL87" s="24" t="s">
        <v>169</v>
      </c>
      <c r="BM87" s="24" t="s">
        <v>1185</v>
      </c>
    </row>
    <row r="88" s="12" customFormat="1">
      <c r="B88" s="245"/>
      <c r="C88" s="246"/>
      <c r="D88" s="247" t="s">
        <v>171</v>
      </c>
      <c r="E88" s="248" t="s">
        <v>21</v>
      </c>
      <c r="F88" s="249" t="s">
        <v>1186</v>
      </c>
      <c r="G88" s="246"/>
      <c r="H88" s="250">
        <v>28.98</v>
      </c>
      <c r="I88" s="251"/>
      <c r="J88" s="246"/>
      <c r="K88" s="246"/>
      <c r="L88" s="252"/>
      <c r="M88" s="253"/>
      <c r="N88" s="254"/>
      <c r="O88" s="254"/>
      <c r="P88" s="254"/>
      <c r="Q88" s="254"/>
      <c r="R88" s="254"/>
      <c r="S88" s="254"/>
      <c r="T88" s="255"/>
      <c r="AT88" s="256" t="s">
        <v>171</v>
      </c>
      <c r="AU88" s="256" t="s">
        <v>80</v>
      </c>
      <c r="AV88" s="12" t="s">
        <v>82</v>
      </c>
      <c r="AW88" s="12" t="s">
        <v>35</v>
      </c>
      <c r="AX88" s="12" t="s">
        <v>80</v>
      </c>
      <c r="AY88" s="256" t="s">
        <v>161</v>
      </c>
    </row>
    <row r="89" s="11" customFormat="1" ht="37.44" customHeight="1">
      <c r="B89" s="217"/>
      <c r="C89" s="218"/>
      <c r="D89" s="219" t="s">
        <v>71</v>
      </c>
      <c r="E89" s="220" t="s">
        <v>1187</v>
      </c>
      <c r="F89" s="220" t="s">
        <v>1188</v>
      </c>
      <c r="G89" s="218"/>
      <c r="H89" s="218"/>
      <c r="I89" s="221"/>
      <c r="J89" s="222">
        <f>BK89</f>
        <v>0</v>
      </c>
      <c r="K89" s="218"/>
      <c r="L89" s="223"/>
      <c r="M89" s="224"/>
      <c r="N89" s="225"/>
      <c r="O89" s="225"/>
      <c r="P89" s="226">
        <f>SUM(P90:P100)</f>
        <v>0</v>
      </c>
      <c r="Q89" s="225"/>
      <c r="R89" s="226">
        <f>SUM(R90:R100)</f>
        <v>0.0220384</v>
      </c>
      <c r="S89" s="225"/>
      <c r="T89" s="227">
        <f>SUM(T90:T100)</f>
        <v>0.013483200000000001</v>
      </c>
      <c r="AR89" s="228" t="s">
        <v>80</v>
      </c>
      <c r="AT89" s="229" t="s">
        <v>71</v>
      </c>
      <c r="AU89" s="229" t="s">
        <v>72</v>
      </c>
      <c r="AY89" s="228" t="s">
        <v>161</v>
      </c>
      <c r="BK89" s="230">
        <f>SUM(BK90:BK100)</f>
        <v>0</v>
      </c>
    </row>
    <row r="90" s="1" customFormat="1" ht="16.5" customHeight="1">
      <c r="B90" s="46"/>
      <c r="C90" s="233" t="s">
        <v>162</v>
      </c>
      <c r="D90" s="233" t="s">
        <v>164</v>
      </c>
      <c r="E90" s="234" t="s">
        <v>1189</v>
      </c>
      <c r="F90" s="235" t="s">
        <v>1190</v>
      </c>
      <c r="G90" s="236" t="s">
        <v>282</v>
      </c>
      <c r="H90" s="237">
        <v>27.600000000000001</v>
      </c>
      <c r="I90" s="238"/>
      <c r="J90" s="239">
        <f>ROUND(I90*H90,2)</f>
        <v>0</v>
      </c>
      <c r="K90" s="235" t="s">
        <v>168</v>
      </c>
      <c r="L90" s="72"/>
      <c r="M90" s="240" t="s">
        <v>21</v>
      </c>
      <c r="N90" s="241" t="s">
        <v>43</v>
      </c>
      <c r="O90" s="47"/>
      <c r="P90" s="242">
        <f>O90*H90</f>
        <v>0</v>
      </c>
      <c r="Q90" s="242">
        <v>0.00044999999999999999</v>
      </c>
      <c r="R90" s="242">
        <f>Q90*H90</f>
        <v>0.012420000000000001</v>
      </c>
      <c r="S90" s="242">
        <v>0</v>
      </c>
      <c r="T90" s="243">
        <f>S90*H90</f>
        <v>0</v>
      </c>
      <c r="AR90" s="24" t="s">
        <v>169</v>
      </c>
      <c r="AT90" s="24" t="s">
        <v>164</v>
      </c>
      <c r="AU90" s="24" t="s">
        <v>80</v>
      </c>
      <c r="AY90" s="24" t="s">
        <v>161</v>
      </c>
      <c r="BE90" s="244">
        <f>IF(N90="základní",J90,0)</f>
        <v>0</v>
      </c>
      <c r="BF90" s="244">
        <f>IF(N90="snížená",J90,0)</f>
        <v>0</v>
      </c>
      <c r="BG90" s="244">
        <f>IF(N90="zákl. přenesená",J90,0)</f>
        <v>0</v>
      </c>
      <c r="BH90" s="244">
        <f>IF(N90="sníž. přenesená",J90,0)</f>
        <v>0</v>
      </c>
      <c r="BI90" s="244">
        <f>IF(N90="nulová",J90,0)</f>
        <v>0</v>
      </c>
      <c r="BJ90" s="24" t="s">
        <v>80</v>
      </c>
      <c r="BK90" s="244">
        <f>ROUND(I90*H90,2)</f>
        <v>0</v>
      </c>
      <c r="BL90" s="24" t="s">
        <v>169</v>
      </c>
      <c r="BM90" s="24" t="s">
        <v>1191</v>
      </c>
    </row>
    <row r="91" s="14" customFormat="1">
      <c r="B91" s="268"/>
      <c r="C91" s="269"/>
      <c r="D91" s="247" t="s">
        <v>171</v>
      </c>
      <c r="E91" s="270" t="s">
        <v>21</v>
      </c>
      <c r="F91" s="271" t="s">
        <v>1181</v>
      </c>
      <c r="G91" s="269"/>
      <c r="H91" s="270" t="s">
        <v>21</v>
      </c>
      <c r="I91" s="272"/>
      <c r="J91" s="269"/>
      <c r="K91" s="269"/>
      <c r="L91" s="273"/>
      <c r="M91" s="274"/>
      <c r="N91" s="275"/>
      <c r="O91" s="275"/>
      <c r="P91" s="275"/>
      <c r="Q91" s="275"/>
      <c r="R91" s="275"/>
      <c r="S91" s="275"/>
      <c r="T91" s="276"/>
      <c r="AT91" s="277" t="s">
        <v>171</v>
      </c>
      <c r="AU91" s="277" t="s">
        <v>80</v>
      </c>
      <c r="AV91" s="14" t="s">
        <v>80</v>
      </c>
      <c r="AW91" s="14" t="s">
        <v>35</v>
      </c>
      <c r="AX91" s="14" t="s">
        <v>72</v>
      </c>
      <c r="AY91" s="277" t="s">
        <v>161</v>
      </c>
    </row>
    <row r="92" s="12" customFormat="1">
      <c r="B92" s="245"/>
      <c r="C92" s="246"/>
      <c r="D92" s="247" t="s">
        <v>171</v>
      </c>
      <c r="E92" s="248" t="s">
        <v>21</v>
      </c>
      <c r="F92" s="249" t="s">
        <v>1182</v>
      </c>
      <c r="G92" s="246"/>
      <c r="H92" s="250">
        <v>27.600000000000001</v>
      </c>
      <c r="I92" s="251"/>
      <c r="J92" s="246"/>
      <c r="K92" s="246"/>
      <c r="L92" s="252"/>
      <c r="M92" s="253"/>
      <c r="N92" s="254"/>
      <c r="O92" s="254"/>
      <c r="P92" s="254"/>
      <c r="Q92" s="254"/>
      <c r="R92" s="254"/>
      <c r="S92" s="254"/>
      <c r="T92" s="255"/>
      <c r="AT92" s="256" t="s">
        <v>171</v>
      </c>
      <c r="AU92" s="256" t="s">
        <v>80</v>
      </c>
      <c r="AV92" s="12" t="s">
        <v>82</v>
      </c>
      <c r="AW92" s="12" t="s">
        <v>35</v>
      </c>
      <c r="AX92" s="12" t="s">
        <v>72</v>
      </c>
      <c r="AY92" s="256" t="s">
        <v>161</v>
      </c>
    </row>
    <row r="93" s="13" customFormat="1">
      <c r="B93" s="257"/>
      <c r="C93" s="258"/>
      <c r="D93" s="247" t="s">
        <v>171</v>
      </c>
      <c r="E93" s="259" t="s">
        <v>21</v>
      </c>
      <c r="F93" s="260" t="s">
        <v>183</v>
      </c>
      <c r="G93" s="258"/>
      <c r="H93" s="261">
        <v>27.600000000000001</v>
      </c>
      <c r="I93" s="262"/>
      <c r="J93" s="258"/>
      <c r="K93" s="258"/>
      <c r="L93" s="263"/>
      <c r="M93" s="264"/>
      <c r="N93" s="265"/>
      <c r="O93" s="265"/>
      <c r="P93" s="265"/>
      <c r="Q93" s="265"/>
      <c r="R93" s="265"/>
      <c r="S93" s="265"/>
      <c r="T93" s="266"/>
      <c r="AT93" s="267" t="s">
        <v>171</v>
      </c>
      <c r="AU93" s="267" t="s">
        <v>80</v>
      </c>
      <c r="AV93" s="13" t="s">
        <v>162</v>
      </c>
      <c r="AW93" s="13" t="s">
        <v>35</v>
      </c>
      <c r="AX93" s="13" t="s">
        <v>80</v>
      </c>
      <c r="AY93" s="267" t="s">
        <v>161</v>
      </c>
    </row>
    <row r="94" s="1" customFormat="1" ht="16.5" customHeight="1">
      <c r="B94" s="46"/>
      <c r="C94" s="233" t="s">
        <v>169</v>
      </c>
      <c r="D94" s="233" t="s">
        <v>164</v>
      </c>
      <c r="E94" s="234" t="s">
        <v>1192</v>
      </c>
      <c r="F94" s="235" t="s">
        <v>1193</v>
      </c>
      <c r="G94" s="236" t="s">
        <v>282</v>
      </c>
      <c r="H94" s="237">
        <v>12.720000000000001</v>
      </c>
      <c r="I94" s="238"/>
      <c r="J94" s="239">
        <f>ROUND(I94*H94,2)</f>
        <v>0</v>
      </c>
      <c r="K94" s="235" t="s">
        <v>168</v>
      </c>
      <c r="L94" s="72"/>
      <c r="M94" s="240" t="s">
        <v>21</v>
      </c>
      <c r="N94" s="241" t="s">
        <v>43</v>
      </c>
      <c r="O94" s="47"/>
      <c r="P94" s="242">
        <f>O94*H94</f>
        <v>0</v>
      </c>
      <c r="Q94" s="242">
        <v>0.00068999999999999997</v>
      </c>
      <c r="R94" s="242">
        <f>Q94*H94</f>
        <v>0.0087767999999999995</v>
      </c>
      <c r="S94" s="242">
        <v>0</v>
      </c>
      <c r="T94" s="243">
        <f>S94*H94</f>
        <v>0</v>
      </c>
      <c r="AR94" s="24" t="s">
        <v>169</v>
      </c>
      <c r="AT94" s="24" t="s">
        <v>164</v>
      </c>
      <c r="AU94" s="24" t="s">
        <v>80</v>
      </c>
      <c r="AY94" s="24" t="s">
        <v>161</v>
      </c>
      <c r="BE94" s="244">
        <f>IF(N94="základní",J94,0)</f>
        <v>0</v>
      </c>
      <c r="BF94" s="244">
        <f>IF(N94="snížená",J94,0)</f>
        <v>0</v>
      </c>
      <c r="BG94" s="244">
        <f>IF(N94="zákl. přenesená",J94,0)</f>
        <v>0</v>
      </c>
      <c r="BH94" s="244">
        <f>IF(N94="sníž. přenesená",J94,0)</f>
        <v>0</v>
      </c>
      <c r="BI94" s="244">
        <f>IF(N94="nulová",J94,0)</f>
        <v>0</v>
      </c>
      <c r="BJ94" s="24" t="s">
        <v>80</v>
      </c>
      <c r="BK94" s="244">
        <f>ROUND(I94*H94,2)</f>
        <v>0</v>
      </c>
      <c r="BL94" s="24" t="s">
        <v>169</v>
      </c>
      <c r="BM94" s="24" t="s">
        <v>1194</v>
      </c>
    </row>
    <row r="95" s="12" customFormat="1">
      <c r="B95" s="245"/>
      <c r="C95" s="246"/>
      <c r="D95" s="247" t="s">
        <v>171</v>
      </c>
      <c r="E95" s="248" t="s">
        <v>21</v>
      </c>
      <c r="F95" s="249" t="s">
        <v>1195</v>
      </c>
      <c r="G95" s="246"/>
      <c r="H95" s="250">
        <v>12.720000000000001</v>
      </c>
      <c r="I95" s="251"/>
      <c r="J95" s="246"/>
      <c r="K95" s="246"/>
      <c r="L95" s="252"/>
      <c r="M95" s="253"/>
      <c r="N95" s="254"/>
      <c r="O95" s="254"/>
      <c r="P95" s="254"/>
      <c r="Q95" s="254"/>
      <c r="R95" s="254"/>
      <c r="S95" s="254"/>
      <c r="T95" s="255"/>
      <c r="AT95" s="256" t="s">
        <v>171</v>
      </c>
      <c r="AU95" s="256" t="s">
        <v>80</v>
      </c>
      <c r="AV95" s="12" t="s">
        <v>82</v>
      </c>
      <c r="AW95" s="12" t="s">
        <v>35</v>
      </c>
      <c r="AX95" s="12" t="s">
        <v>80</v>
      </c>
      <c r="AY95" s="256" t="s">
        <v>161</v>
      </c>
    </row>
    <row r="96" s="1" customFormat="1" ht="16.5" customHeight="1">
      <c r="B96" s="46"/>
      <c r="C96" s="233" t="s">
        <v>188</v>
      </c>
      <c r="D96" s="233" t="s">
        <v>164</v>
      </c>
      <c r="E96" s="234" t="s">
        <v>1196</v>
      </c>
      <c r="F96" s="235" t="s">
        <v>1197</v>
      </c>
      <c r="G96" s="236" t="s">
        <v>282</v>
      </c>
      <c r="H96" s="237">
        <v>12.720000000000001</v>
      </c>
      <c r="I96" s="238"/>
      <c r="J96" s="239">
        <f>ROUND(I96*H96,2)</f>
        <v>0</v>
      </c>
      <c r="K96" s="235" t="s">
        <v>168</v>
      </c>
      <c r="L96" s="72"/>
      <c r="M96" s="240" t="s">
        <v>21</v>
      </c>
      <c r="N96" s="241" t="s">
        <v>43</v>
      </c>
      <c r="O96" s="47"/>
      <c r="P96" s="242">
        <f>O96*H96</f>
        <v>0</v>
      </c>
      <c r="Q96" s="242">
        <v>3.0000000000000001E-05</v>
      </c>
      <c r="R96" s="242">
        <f>Q96*H96</f>
        <v>0.00038160000000000001</v>
      </c>
      <c r="S96" s="242">
        <v>0.00106</v>
      </c>
      <c r="T96" s="243">
        <f>S96*H96</f>
        <v>0.013483200000000001</v>
      </c>
      <c r="AR96" s="24" t="s">
        <v>169</v>
      </c>
      <c r="AT96" s="24" t="s">
        <v>164</v>
      </c>
      <c r="AU96" s="24" t="s">
        <v>80</v>
      </c>
      <c r="AY96" s="24" t="s">
        <v>161</v>
      </c>
      <c r="BE96" s="244">
        <f>IF(N96="základní",J96,0)</f>
        <v>0</v>
      </c>
      <c r="BF96" s="244">
        <f>IF(N96="snížená",J96,0)</f>
        <v>0</v>
      </c>
      <c r="BG96" s="244">
        <f>IF(N96="zákl. přenesená",J96,0)</f>
        <v>0</v>
      </c>
      <c r="BH96" s="244">
        <f>IF(N96="sníž. přenesená",J96,0)</f>
        <v>0</v>
      </c>
      <c r="BI96" s="244">
        <f>IF(N96="nulová",J96,0)</f>
        <v>0</v>
      </c>
      <c r="BJ96" s="24" t="s">
        <v>80</v>
      </c>
      <c r="BK96" s="244">
        <f>ROUND(I96*H96,2)</f>
        <v>0</v>
      </c>
      <c r="BL96" s="24" t="s">
        <v>169</v>
      </c>
      <c r="BM96" s="24" t="s">
        <v>1198</v>
      </c>
    </row>
    <row r="97" s="1" customFormat="1" ht="16.5" customHeight="1">
      <c r="B97" s="46"/>
      <c r="C97" s="233" t="s">
        <v>195</v>
      </c>
      <c r="D97" s="233" t="s">
        <v>164</v>
      </c>
      <c r="E97" s="234" t="s">
        <v>1199</v>
      </c>
      <c r="F97" s="235" t="s">
        <v>1200</v>
      </c>
      <c r="G97" s="236" t="s">
        <v>282</v>
      </c>
      <c r="H97" s="237">
        <v>114.02</v>
      </c>
      <c r="I97" s="238"/>
      <c r="J97" s="239">
        <f>ROUND(I97*H97,2)</f>
        <v>0</v>
      </c>
      <c r="K97" s="235" t="s">
        <v>168</v>
      </c>
      <c r="L97" s="72"/>
      <c r="M97" s="240" t="s">
        <v>21</v>
      </c>
      <c r="N97" s="241" t="s">
        <v>43</v>
      </c>
      <c r="O97" s="47"/>
      <c r="P97" s="242">
        <f>O97*H97</f>
        <v>0</v>
      </c>
      <c r="Q97" s="242">
        <v>0</v>
      </c>
      <c r="R97" s="242">
        <f>Q97*H97</f>
        <v>0</v>
      </c>
      <c r="S97" s="242">
        <v>0</v>
      </c>
      <c r="T97" s="243">
        <f>S97*H97</f>
        <v>0</v>
      </c>
      <c r="AR97" s="24" t="s">
        <v>169</v>
      </c>
      <c r="AT97" s="24" t="s">
        <v>164</v>
      </c>
      <c r="AU97" s="24" t="s">
        <v>80</v>
      </c>
      <c r="AY97" s="24" t="s">
        <v>161</v>
      </c>
      <c r="BE97" s="244">
        <f>IF(N97="základní",J97,0)</f>
        <v>0</v>
      </c>
      <c r="BF97" s="244">
        <f>IF(N97="snížená",J97,0)</f>
        <v>0</v>
      </c>
      <c r="BG97" s="244">
        <f>IF(N97="zákl. přenesená",J97,0)</f>
        <v>0</v>
      </c>
      <c r="BH97" s="244">
        <f>IF(N97="sníž. přenesená",J97,0)</f>
        <v>0</v>
      </c>
      <c r="BI97" s="244">
        <f>IF(N97="nulová",J97,0)</f>
        <v>0</v>
      </c>
      <c r="BJ97" s="24" t="s">
        <v>80</v>
      </c>
      <c r="BK97" s="244">
        <f>ROUND(I97*H97,2)</f>
        <v>0</v>
      </c>
      <c r="BL97" s="24" t="s">
        <v>169</v>
      </c>
      <c r="BM97" s="24" t="s">
        <v>1201</v>
      </c>
    </row>
    <row r="98" s="12" customFormat="1">
      <c r="B98" s="245"/>
      <c r="C98" s="246"/>
      <c r="D98" s="247" t="s">
        <v>171</v>
      </c>
      <c r="E98" s="248" t="s">
        <v>21</v>
      </c>
      <c r="F98" s="249" t="s">
        <v>1202</v>
      </c>
      <c r="G98" s="246"/>
      <c r="H98" s="250">
        <v>114.02</v>
      </c>
      <c r="I98" s="251"/>
      <c r="J98" s="246"/>
      <c r="K98" s="246"/>
      <c r="L98" s="252"/>
      <c r="M98" s="253"/>
      <c r="N98" s="254"/>
      <c r="O98" s="254"/>
      <c r="P98" s="254"/>
      <c r="Q98" s="254"/>
      <c r="R98" s="254"/>
      <c r="S98" s="254"/>
      <c r="T98" s="255"/>
      <c r="AT98" s="256" t="s">
        <v>171</v>
      </c>
      <c r="AU98" s="256" t="s">
        <v>80</v>
      </c>
      <c r="AV98" s="12" t="s">
        <v>82</v>
      </c>
      <c r="AW98" s="12" t="s">
        <v>35</v>
      </c>
      <c r="AX98" s="12" t="s">
        <v>80</v>
      </c>
      <c r="AY98" s="256" t="s">
        <v>161</v>
      </c>
    </row>
    <row r="99" s="1" customFormat="1" ht="16.5" customHeight="1">
      <c r="B99" s="46"/>
      <c r="C99" s="233" t="s">
        <v>202</v>
      </c>
      <c r="D99" s="233" t="s">
        <v>164</v>
      </c>
      <c r="E99" s="234" t="s">
        <v>1203</v>
      </c>
      <c r="F99" s="235" t="s">
        <v>1204</v>
      </c>
      <c r="G99" s="236" t="s">
        <v>321</v>
      </c>
      <c r="H99" s="237">
        <v>4</v>
      </c>
      <c r="I99" s="238"/>
      <c r="J99" s="239">
        <f>ROUND(I99*H99,2)</f>
        <v>0</v>
      </c>
      <c r="K99" s="235" t="s">
        <v>168</v>
      </c>
      <c r="L99" s="72"/>
      <c r="M99" s="240" t="s">
        <v>21</v>
      </c>
      <c r="N99" s="241" t="s">
        <v>43</v>
      </c>
      <c r="O99" s="47"/>
      <c r="P99" s="242">
        <f>O99*H99</f>
        <v>0</v>
      </c>
      <c r="Q99" s="242">
        <v>1.0000000000000001E-05</v>
      </c>
      <c r="R99" s="242">
        <f>Q99*H99</f>
        <v>4.0000000000000003E-05</v>
      </c>
      <c r="S99" s="242">
        <v>0</v>
      </c>
      <c r="T99" s="243">
        <f>S99*H99</f>
        <v>0</v>
      </c>
      <c r="AR99" s="24" t="s">
        <v>169</v>
      </c>
      <c r="AT99" s="24" t="s">
        <v>164</v>
      </c>
      <c r="AU99" s="24" t="s">
        <v>80</v>
      </c>
      <c r="AY99" s="24" t="s">
        <v>161</v>
      </c>
      <c r="BE99" s="244">
        <f>IF(N99="základní",J99,0)</f>
        <v>0</v>
      </c>
      <c r="BF99" s="244">
        <f>IF(N99="snížená",J99,0)</f>
        <v>0</v>
      </c>
      <c r="BG99" s="244">
        <f>IF(N99="zákl. přenesená",J99,0)</f>
        <v>0</v>
      </c>
      <c r="BH99" s="244">
        <f>IF(N99="sníž. přenesená",J99,0)</f>
        <v>0</v>
      </c>
      <c r="BI99" s="244">
        <f>IF(N99="nulová",J99,0)</f>
        <v>0</v>
      </c>
      <c r="BJ99" s="24" t="s">
        <v>80</v>
      </c>
      <c r="BK99" s="244">
        <f>ROUND(I99*H99,2)</f>
        <v>0</v>
      </c>
      <c r="BL99" s="24" t="s">
        <v>169</v>
      </c>
      <c r="BM99" s="24" t="s">
        <v>1205</v>
      </c>
    </row>
    <row r="100" s="1" customFormat="1" ht="25.5" customHeight="1">
      <c r="B100" s="46"/>
      <c r="C100" s="233" t="s">
        <v>207</v>
      </c>
      <c r="D100" s="233" t="s">
        <v>164</v>
      </c>
      <c r="E100" s="234" t="s">
        <v>1206</v>
      </c>
      <c r="F100" s="235" t="s">
        <v>1207</v>
      </c>
      <c r="G100" s="236" t="s">
        <v>321</v>
      </c>
      <c r="H100" s="237">
        <v>6</v>
      </c>
      <c r="I100" s="238"/>
      <c r="J100" s="239">
        <f>ROUND(I100*H100,2)</f>
        <v>0</v>
      </c>
      <c r="K100" s="235" t="s">
        <v>168</v>
      </c>
      <c r="L100" s="72"/>
      <c r="M100" s="240" t="s">
        <v>21</v>
      </c>
      <c r="N100" s="241" t="s">
        <v>43</v>
      </c>
      <c r="O100" s="47"/>
      <c r="P100" s="242">
        <f>O100*H100</f>
        <v>0</v>
      </c>
      <c r="Q100" s="242">
        <v>6.9999999999999994E-05</v>
      </c>
      <c r="R100" s="242">
        <f>Q100*H100</f>
        <v>0.00041999999999999996</v>
      </c>
      <c r="S100" s="242">
        <v>0</v>
      </c>
      <c r="T100" s="243">
        <f>S100*H100</f>
        <v>0</v>
      </c>
      <c r="AR100" s="24" t="s">
        <v>169</v>
      </c>
      <c r="AT100" s="24" t="s">
        <v>164</v>
      </c>
      <c r="AU100" s="24" t="s">
        <v>80</v>
      </c>
      <c r="AY100" s="24" t="s">
        <v>161</v>
      </c>
      <c r="BE100" s="244">
        <f>IF(N100="základní",J100,0)</f>
        <v>0</v>
      </c>
      <c r="BF100" s="244">
        <f>IF(N100="snížená",J100,0)</f>
        <v>0</v>
      </c>
      <c r="BG100" s="244">
        <f>IF(N100="zákl. přenesená",J100,0)</f>
        <v>0</v>
      </c>
      <c r="BH100" s="244">
        <f>IF(N100="sníž. přenesená",J100,0)</f>
        <v>0</v>
      </c>
      <c r="BI100" s="244">
        <f>IF(N100="nulová",J100,0)</f>
        <v>0</v>
      </c>
      <c r="BJ100" s="24" t="s">
        <v>80</v>
      </c>
      <c r="BK100" s="244">
        <f>ROUND(I100*H100,2)</f>
        <v>0</v>
      </c>
      <c r="BL100" s="24" t="s">
        <v>169</v>
      </c>
      <c r="BM100" s="24" t="s">
        <v>1208</v>
      </c>
    </row>
    <row r="101" s="11" customFormat="1" ht="37.44" customHeight="1">
      <c r="B101" s="217"/>
      <c r="C101" s="218"/>
      <c r="D101" s="219" t="s">
        <v>71</v>
      </c>
      <c r="E101" s="220" t="s">
        <v>1209</v>
      </c>
      <c r="F101" s="220" t="s">
        <v>1210</v>
      </c>
      <c r="G101" s="218"/>
      <c r="H101" s="218"/>
      <c r="I101" s="221"/>
      <c r="J101" s="222">
        <f>BK101</f>
        <v>0</v>
      </c>
      <c r="K101" s="218"/>
      <c r="L101" s="223"/>
      <c r="M101" s="224"/>
      <c r="N101" s="225"/>
      <c r="O101" s="225"/>
      <c r="P101" s="226">
        <f>SUM(P102:P105)</f>
        <v>0</v>
      </c>
      <c r="Q101" s="225"/>
      <c r="R101" s="226">
        <f>SUM(R102:R105)</f>
        <v>0.002</v>
      </c>
      <c r="S101" s="225"/>
      <c r="T101" s="227">
        <f>SUM(T102:T105)</f>
        <v>0</v>
      </c>
      <c r="AR101" s="228" t="s">
        <v>80</v>
      </c>
      <c r="AT101" s="229" t="s">
        <v>71</v>
      </c>
      <c r="AU101" s="229" t="s">
        <v>72</v>
      </c>
      <c r="AY101" s="228" t="s">
        <v>161</v>
      </c>
      <c r="BK101" s="230">
        <f>SUM(BK102:BK105)</f>
        <v>0</v>
      </c>
    </row>
    <row r="102" s="1" customFormat="1" ht="16.5" customHeight="1">
      <c r="B102" s="46"/>
      <c r="C102" s="233" t="s">
        <v>214</v>
      </c>
      <c r="D102" s="233" t="s">
        <v>164</v>
      </c>
      <c r="E102" s="234" t="s">
        <v>1211</v>
      </c>
      <c r="F102" s="235" t="s">
        <v>1212</v>
      </c>
      <c r="G102" s="236" t="s">
        <v>321</v>
      </c>
      <c r="H102" s="237">
        <v>4</v>
      </c>
      <c r="I102" s="238"/>
      <c r="J102" s="239">
        <f>ROUND(I102*H102,2)</f>
        <v>0</v>
      </c>
      <c r="K102" s="235" t="s">
        <v>199</v>
      </c>
      <c r="L102" s="72"/>
      <c r="M102" s="240" t="s">
        <v>21</v>
      </c>
      <c r="N102" s="241" t="s">
        <v>43</v>
      </c>
      <c r="O102" s="47"/>
      <c r="P102" s="242">
        <f>O102*H102</f>
        <v>0</v>
      </c>
      <c r="Q102" s="242">
        <v>0.00013999999999999999</v>
      </c>
      <c r="R102" s="242">
        <f>Q102*H102</f>
        <v>0.00055999999999999995</v>
      </c>
      <c r="S102" s="242">
        <v>0</v>
      </c>
      <c r="T102" s="243">
        <f>S102*H102</f>
        <v>0</v>
      </c>
      <c r="AR102" s="24" t="s">
        <v>169</v>
      </c>
      <c r="AT102" s="24" t="s">
        <v>164</v>
      </c>
      <c r="AU102" s="24" t="s">
        <v>80</v>
      </c>
      <c r="AY102" s="24" t="s">
        <v>161</v>
      </c>
      <c r="BE102" s="244">
        <f>IF(N102="základní",J102,0)</f>
        <v>0</v>
      </c>
      <c r="BF102" s="244">
        <f>IF(N102="snížená",J102,0)</f>
        <v>0</v>
      </c>
      <c r="BG102" s="244">
        <f>IF(N102="zákl. přenesená",J102,0)</f>
        <v>0</v>
      </c>
      <c r="BH102" s="244">
        <f>IF(N102="sníž. přenesená",J102,0)</f>
        <v>0</v>
      </c>
      <c r="BI102" s="244">
        <f>IF(N102="nulová",J102,0)</f>
        <v>0</v>
      </c>
      <c r="BJ102" s="24" t="s">
        <v>80</v>
      </c>
      <c r="BK102" s="244">
        <f>ROUND(I102*H102,2)</f>
        <v>0</v>
      </c>
      <c r="BL102" s="24" t="s">
        <v>169</v>
      </c>
      <c r="BM102" s="24" t="s">
        <v>1213</v>
      </c>
    </row>
    <row r="103" s="12" customFormat="1">
      <c r="B103" s="245"/>
      <c r="C103" s="246"/>
      <c r="D103" s="247" t="s">
        <v>171</v>
      </c>
      <c r="E103" s="248" t="s">
        <v>21</v>
      </c>
      <c r="F103" s="249" t="s">
        <v>1214</v>
      </c>
      <c r="G103" s="246"/>
      <c r="H103" s="250">
        <v>4</v>
      </c>
      <c r="I103" s="251"/>
      <c r="J103" s="246"/>
      <c r="K103" s="246"/>
      <c r="L103" s="252"/>
      <c r="M103" s="253"/>
      <c r="N103" s="254"/>
      <c r="O103" s="254"/>
      <c r="P103" s="254"/>
      <c r="Q103" s="254"/>
      <c r="R103" s="254"/>
      <c r="S103" s="254"/>
      <c r="T103" s="255"/>
      <c r="AT103" s="256" t="s">
        <v>171</v>
      </c>
      <c r="AU103" s="256" t="s">
        <v>80</v>
      </c>
      <c r="AV103" s="12" t="s">
        <v>82</v>
      </c>
      <c r="AW103" s="12" t="s">
        <v>35</v>
      </c>
      <c r="AX103" s="12" t="s">
        <v>80</v>
      </c>
      <c r="AY103" s="256" t="s">
        <v>161</v>
      </c>
    </row>
    <row r="104" s="1" customFormat="1" ht="25.5" customHeight="1">
      <c r="B104" s="46"/>
      <c r="C104" s="233" t="s">
        <v>218</v>
      </c>
      <c r="D104" s="233" t="s">
        <v>164</v>
      </c>
      <c r="E104" s="234" t="s">
        <v>1215</v>
      </c>
      <c r="F104" s="235" t="s">
        <v>1216</v>
      </c>
      <c r="G104" s="236" t="s">
        <v>321</v>
      </c>
      <c r="H104" s="237">
        <v>4</v>
      </c>
      <c r="I104" s="238"/>
      <c r="J104" s="239">
        <f>ROUND(I104*H104,2)</f>
        <v>0</v>
      </c>
      <c r="K104" s="235" t="s">
        <v>168</v>
      </c>
      <c r="L104" s="72"/>
      <c r="M104" s="240" t="s">
        <v>21</v>
      </c>
      <c r="N104" s="241" t="s">
        <v>43</v>
      </c>
      <c r="O104" s="47"/>
      <c r="P104" s="242">
        <f>O104*H104</f>
        <v>0</v>
      </c>
      <c r="Q104" s="242">
        <v>0.00023000000000000001</v>
      </c>
      <c r="R104" s="242">
        <f>Q104*H104</f>
        <v>0.00092000000000000003</v>
      </c>
      <c r="S104" s="242">
        <v>0</v>
      </c>
      <c r="T104" s="243">
        <f>S104*H104</f>
        <v>0</v>
      </c>
      <c r="AR104" s="24" t="s">
        <v>169</v>
      </c>
      <c r="AT104" s="24" t="s">
        <v>164</v>
      </c>
      <c r="AU104" s="24" t="s">
        <v>80</v>
      </c>
      <c r="AY104" s="24" t="s">
        <v>161</v>
      </c>
      <c r="BE104" s="244">
        <f>IF(N104="základní",J104,0)</f>
        <v>0</v>
      </c>
      <c r="BF104" s="244">
        <f>IF(N104="snížená",J104,0)</f>
        <v>0</v>
      </c>
      <c r="BG104" s="244">
        <f>IF(N104="zákl. přenesená",J104,0)</f>
        <v>0</v>
      </c>
      <c r="BH104" s="244">
        <f>IF(N104="sníž. přenesená",J104,0)</f>
        <v>0</v>
      </c>
      <c r="BI104" s="244">
        <f>IF(N104="nulová",J104,0)</f>
        <v>0</v>
      </c>
      <c r="BJ104" s="24" t="s">
        <v>80</v>
      </c>
      <c r="BK104" s="244">
        <f>ROUND(I104*H104,2)</f>
        <v>0</v>
      </c>
      <c r="BL104" s="24" t="s">
        <v>169</v>
      </c>
      <c r="BM104" s="24" t="s">
        <v>1217</v>
      </c>
    </row>
    <row r="105" s="1" customFormat="1" ht="25.5" customHeight="1">
      <c r="B105" s="46"/>
      <c r="C105" s="233" t="s">
        <v>223</v>
      </c>
      <c r="D105" s="233" t="s">
        <v>164</v>
      </c>
      <c r="E105" s="234" t="s">
        <v>1218</v>
      </c>
      <c r="F105" s="235" t="s">
        <v>1219</v>
      </c>
      <c r="G105" s="236" t="s">
        <v>321</v>
      </c>
      <c r="H105" s="237">
        <v>4</v>
      </c>
      <c r="I105" s="238"/>
      <c r="J105" s="239">
        <f>ROUND(I105*H105,2)</f>
        <v>0</v>
      </c>
      <c r="K105" s="235" t="s">
        <v>199</v>
      </c>
      <c r="L105" s="72"/>
      <c r="M105" s="240" t="s">
        <v>21</v>
      </c>
      <c r="N105" s="241" t="s">
        <v>43</v>
      </c>
      <c r="O105" s="47"/>
      <c r="P105" s="242">
        <f>O105*H105</f>
        <v>0</v>
      </c>
      <c r="Q105" s="242">
        <v>0.00012999999999999999</v>
      </c>
      <c r="R105" s="242">
        <f>Q105*H105</f>
        <v>0.00051999999999999995</v>
      </c>
      <c r="S105" s="242">
        <v>0</v>
      </c>
      <c r="T105" s="243">
        <f>S105*H105</f>
        <v>0</v>
      </c>
      <c r="AR105" s="24" t="s">
        <v>169</v>
      </c>
      <c r="AT105" s="24" t="s">
        <v>164</v>
      </c>
      <c r="AU105" s="24" t="s">
        <v>80</v>
      </c>
      <c r="AY105" s="24" t="s">
        <v>161</v>
      </c>
      <c r="BE105" s="244">
        <f>IF(N105="základní",J105,0)</f>
        <v>0</v>
      </c>
      <c r="BF105" s="244">
        <f>IF(N105="snížená",J105,0)</f>
        <v>0</v>
      </c>
      <c r="BG105" s="244">
        <f>IF(N105="zákl. přenesená",J105,0)</f>
        <v>0</v>
      </c>
      <c r="BH105" s="244">
        <f>IF(N105="sníž. přenesená",J105,0)</f>
        <v>0</v>
      </c>
      <c r="BI105" s="244">
        <f>IF(N105="nulová",J105,0)</f>
        <v>0</v>
      </c>
      <c r="BJ105" s="24" t="s">
        <v>80</v>
      </c>
      <c r="BK105" s="244">
        <f>ROUND(I105*H105,2)</f>
        <v>0</v>
      </c>
      <c r="BL105" s="24" t="s">
        <v>169</v>
      </c>
      <c r="BM105" s="24" t="s">
        <v>1220</v>
      </c>
    </row>
    <row r="106" s="11" customFormat="1" ht="37.44" customHeight="1">
      <c r="B106" s="217"/>
      <c r="C106" s="218"/>
      <c r="D106" s="219" t="s">
        <v>71</v>
      </c>
      <c r="E106" s="220" t="s">
        <v>1221</v>
      </c>
      <c r="F106" s="220" t="s">
        <v>1222</v>
      </c>
      <c r="G106" s="218"/>
      <c r="H106" s="218"/>
      <c r="I106" s="221"/>
      <c r="J106" s="222">
        <f>BK106</f>
        <v>0</v>
      </c>
      <c r="K106" s="218"/>
      <c r="L106" s="223"/>
      <c r="M106" s="224"/>
      <c r="N106" s="225"/>
      <c r="O106" s="225"/>
      <c r="P106" s="226">
        <f>SUM(P107:P110)</f>
        <v>0</v>
      </c>
      <c r="Q106" s="225"/>
      <c r="R106" s="226">
        <f>SUM(R107:R110)</f>
        <v>0.15586</v>
      </c>
      <c r="S106" s="225"/>
      <c r="T106" s="227">
        <f>SUM(T107:T110)</f>
        <v>0</v>
      </c>
      <c r="AR106" s="228" t="s">
        <v>80</v>
      </c>
      <c r="AT106" s="229" t="s">
        <v>71</v>
      </c>
      <c r="AU106" s="229" t="s">
        <v>72</v>
      </c>
      <c r="AY106" s="228" t="s">
        <v>161</v>
      </c>
      <c r="BK106" s="230">
        <f>SUM(BK107:BK110)</f>
        <v>0</v>
      </c>
    </row>
    <row r="107" s="1" customFormat="1" ht="38.25" customHeight="1">
      <c r="B107" s="46"/>
      <c r="C107" s="233" t="s">
        <v>227</v>
      </c>
      <c r="D107" s="233" t="s">
        <v>164</v>
      </c>
      <c r="E107" s="234" t="s">
        <v>1223</v>
      </c>
      <c r="F107" s="235" t="s">
        <v>1224</v>
      </c>
      <c r="G107" s="236" t="s">
        <v>321</v>
      </c>
      <c r="H107" s="237">
        <v>3</v>
      </c>
      <c r="I107" s="238"/>
      <c r="J107" s="239">
        <f>ROUND(I107*H107,2)</f>
        <v>0</v>
      </c>
      <c r="K107" s="235" t="s">
        <v>168</v>
      </c>
      <c r="L107" s="72"/>
      <c r="M107" s="240" t="s">
        <v>21</v>
      </c>
      <c r="N107" s="241" t="s">
        <v>43</v>
      </c>
      <c r="O107" s="47"/>
      <c r="P107" s="242">
        <f>O107*H107</f>
        <v>0</v>
      </c>
      <c r="Q107" s="242">
        <v>0.040439999999999997</v>
      </c>
      <c r="R107" s="242">
        <f>Q107*H107</f>
        <v>0.12131999999999998</v>
      </c>
      <c r="S107" s="242">
        <v>0</v>
      </c>
      <c r="T107" s="243">
        <f>S107*H107</f>
        <v>0</v>
      </c>
      <c r="AR107" s="24" t="s">
        <v>169</v>
      </c>
      <c r="AT107" s="24" t="s">
        <v>164</v>
      </c>
      <c r="AU107" s="24" t="s">
        <v>80</v>
      </c>
      <c r="AY107" s="24" t="s">
        <v>161</v>
      </c>
      <c r="BE107" s="244">
        <f>IF(N107="základní",J107,0)</f>
        <v>0</v>
      </c>
      <c r="BF107" s="244">
        <f>IF(N107="snížená",J107,0)</f>
        <v>0</v>
      </c>
      <c r="BG107" s="244">
        <f>IF(N107="zákl. přenesená",J107,0)</f>
        <v>0</v>
      </c>
      <c r="BH107" s="244">
        <f>IF(N107="sníž. přenesená",J107,0)</f>
        <v>0</v>
      </c>
      <c r="BI107" s="244">
        <f>IF(N107="nulová",J107,0)</f>
        <v>0</v>
      </c>
      <c r="BJ107" s="24" t="s">
        <v>80</v>
      </c>
      <c r="BK107" s="244">
        <f>ROUND(I107*H107,2)</f>
        <v>0</v>
      </c>
      <c r="BL107" s="24" t="s">
        <v>169</v>
      </c>
      <c r="BM107" s="24" t="s">
        <v>1225</v>
      </c>
    </row>
    <row r="108" s="12" customFormat="1">
      <c r="B108" s="245"/>
      <c r="C108" s="246"/>
      <c r="D108" s="247" t="s">
        <v>171</v>
      </c>
      <c r="E108" s="248" t="s">
        <v>21</v>
      </c>
      <c r="F108" s="249" t="s">
        <v>1226</v>
      </c>
      <c r="G108" s="246"/>
      <c r="H108" s="250">
        <v>3</v>
      </c>
      <c r="I108" s="251"/>
      <c r="J108" s="246"/>
      <c r="K108" s="246"/>
      <c r="L108" s="252"/>
      <c r="M108" s="253"/>
      <c r="N108" s="254"/>
      <c r="O108" s="254"/>
      <c r="P108" s="254"/>
      <c r="Q108" s="254"/>
      <c r="R108" s="254"/>
      <c r="S108" s="254"/>
      <c r="T108" s="255"/>
      <c r="AT108" s="256" t="s">
        <v>171</v>
      </c>
      <c r="AU108" s="256" t="s">
        <v>80</v>
      </c>
      <c r="AV108" s="12" t="s">
        <v>82</v>
      </c>
      <c r="AW108" s="12" t="s">
        <v>35</v>
      </c>
      <c r="AX108" s="12" t="s">
        <v>80</v>
      </c>
      <c r="AY108" s="256" t="s">
        <v>161</v>
      </c>
    </row>
    <row r="109" s="1" customFormat="1" ht="38.25" customHeight="1">
      <c r="B109" s="46"/>
      <c r="C109" s="233" t="s">
        <v>232</v>
      </c>
      <c r="D109" s="233" t="s">
        <v>164</v>
      </c>
      <c r="E109" s="234" t="s">
        <v>1227</v>
      </c>
      <c r="F109" s="235" t="s">
        <v>1228</v>
      </c>
      <c r="G109" s="236" t="s">
        <v>321</v>
      </c>
      <c r="H109" s="237">
        <v>1</v>
      </c>
      <c r="I109" s="238"/>
      <c r="J109" s="239">
        <f>ROUND(I109*H109,2)</f>
        <v>0</v>
      </c>
      <c r="K109" s="235" t="s">
        <v>168</v>
      </c>
      <c r="L109" s="72"/>
      <c r="M109" s="240" t="s">
        <v>21</v>
      </c>
      <c r="N109" s="241" t="s">
        <v>43</v>
      </c>
      <c r="O109" s="47"/>
      <c r="P109" s="242">
        <f>O109*H109</f>
        <v>0</v>
      </c>
      <c r="Q109" s="242">
        <v>0.034540000000000001</v>
      </c>
      <c r="R109" s="242">
        <f>Q109*H109</f>
        <v>0.034540000000000001</v>
      </c>
      <c r="S109" s="242">
        <v>0</v>
      </c>
      <c r="T109" s="243">
        <f>S109*H109</f>
        <v>0</v>
      </c>
      <c r="AR109" s="24" t="s">
        <v>169</v>
      </c>
      <c r="AT109" s="24" t="s">
        <v>164</v>
      </c>
      <c r="AU109" s="24" t="s">
        <v>80</v>
      </c>
      <c r="AY109" s="24" t="s">
        <v>161</v>
      </c>
      <c r="BE109" s="244">
        <f>IF(N109="základní",J109,0)</f>
        <v>0</v>
      </c>
      <c r="BF109" s="244">
        <f>IF(N109="snížená",J109,0)</f>
        <v>0</v>
      </c>
      <c r="BG109" s="244">
        <f>IF(N109="zákl. přenesená",J109,0)</f>
        <v>0</v>
      </c>
      <c r="BH109" s="244">
        <f>IF(N109="sníž. přenesená",J109,0)</f>
        <v>0</v>
      </c>
      <c r="BI109" s="244">
        <f>IF(N109="nulová",J109,0)</f>
        <v>0</v>
      </c>
      <c r="BJ109" s="24" t="s">
        <v>80</v>
      </c>
      <c r="BK109" s="244">
        <f>ROUND(I109*H109,2)</f>
        <v>0</v>
      </c>
      <c r="BL109" s="24" t="s">
        <v>169</v>
      </c>
      <c r="BM109" s="24" t="s">
        <v>1229</v>
      </c>
    </row>
    <row r="110" s="12" customFormat="1">
      <c r="B110" s="245"/>
      <c r="C110" s="246"/>
      <c r="D110" s="247" t="s">
        <v>171</v>
      </c>
      <c r="E110" s="248" t="s">
        <v>21</v>
      </c>
      <c r="F110" s="249" t="s">
        <v>1230</v>
      </c>
      <c r="G110" s="246"/>
      <c r="H110" s="250">
        <v>1</v>
      </c>
      <c r="I110" s="251"/>
      <c r="J110" s="246"/>
      <c r="K110" s="246"/>
      <c r="L110" s="252"/>
      <c r="M110" s="253"/>
      <c r="N110" s="254"/>
      <c r="O110" s="254"/>
      <c r="P110" s="254"/>
      <c r="Q110" s="254"/>
      <c r="R110" s="254"/>
      <c r="S110" s="254"/>
      <c r="T110" s="255"/>
      <c r="AT110" s="256" t="s">
        <v>171</v>
      </c>
      <c r="AU110" s="256" t="s">
        <v>80</v>
      </c>
      <c r="AV110" s="12" t="s">
        <v>82</v>
      </c>
      <c r="AW110" s="12" t="s">
        <v>35</v>
      </c>
      <c r="AX110" s="12" t="s">
        <v>80</v>
      </c>
      <c r="AY110" s="256" t="s">
        <v>161</v>
      </c>
    </row>
    <row r="111" s="11" customFormat="1" ht="37.44" customHeight="1">
      <c r="B111" s="217"/>
      <c r="C111" s="218"/>
      <c r="D111" s="219" t="s">
        <v>71</v>
      </c>
      <c r="E111" s="220" t="s">
        <v>1231</v>
      </c>
      <c r="F111" s="220" t="s">
        <v>1232</v>
      </c>
      <c r="G111" s="218"/>
      <c r="H111" s="218"/>
      <c r="I111" s="221"/>
      <c r="J111" s="222">
        <f>BK111</f>
        <v>0</v>
      </c>
      <c r="K111" s="218"/>
      <c r="L111" s="223"/>
      <c r="M111" s="224"/>
      <c r="N111" s="225"/>
      <c r="O111" s="225"/>
      <c r="P111" s="226">
        <f>SUM(P112:P113)</f>
        <v>0</v>
      </c>
      <c r="Q111" s="225"/>
      <c r="R111" s="226">
        <f>SUM(R112:R113)</f>
        <v>0</v>
      </c>
      <c r="S111" s="225"/>
      <c r="T111" s="227">
        <f>SUM(T112:T113)</f>
        <v>0</v>
      </c>
      <c r="AR111" s="228" t="s">
        <v>80</v>
      </c>
      <c r="AT111" s="229" t="s">
        <v>71</v>
      </c>
      <c r="AU111" s="229" t="s">
        <v>72</v>
      </c>
      <c r="AY111" s="228" t="s">
        <v>161</v>
      </c>
      <c r="BK111" s="230">
        <f>SUM(BK112:BK113)</f>
        <v>0</v>
      </c>
    </row>
    <row r="112" s="1" customFormat="1" ht="16.5" customHeight="1">
      <c r="B112" s="46"/>
      <c r="C112" s="233" t="s">
        <v>244</v>
      </c>
      <c r="D112" s="233" t="s">
        <v>164</v>
      </c>
      <c r="E112" s="234" t="s">
        <v>1233</v>
      </c>
      <c r="F112" s="235" t="s">
        <v>1234</v>
      </c>
      <c r="G112" s="236" t="s">
        <v>343</v>
      </c>
      <c r="H112" s="237">
        <v>1</v>
      </c>
      <c r="I112" s="238"/>
      <c r="J112" s="239">
        <f>ROUND(I112*H112,2)</f>
        <v>0</v>
      </c>
      <c r="K112" s="235" t="s">
        <v>199</v>
      </c>
      <c r="L112" s="72"/>
      <c r="M112" s="240" t="s">
        <v>21</v>
      </c>
      <c r="N112" s="241" t="s">
        <v>43</v>
      </c>
      <c r="O112" s="47"/>
      <c r="P112" s="242">
        <f>O112*H112</f>
        <v>0</v>
      </c>
      <c r="Q112" s="242">
        <v>0</v>
      </c>
      <c r="R112" s="242">
        <f>Q112*H112</f>
        <v>0</v>
      </c>
      <c r="S112" s="242">
        <v>0</v>
      </c>
      <c r="T112" s="243">
        <f>S112*H112</f>
        <v>0</v>
      </c>
      <c r="AR112" s="24" t="s">
        <v>169</v>
      </c>
      <c r="AT112" s="24" t="s">
        <v>164</v>
      </c>
      <c r="AU112" s="24" t="s">
        <v>80</v>
      </c>
      <c r="AY112" s="24" t="s">
        <v>161</v>
      </c>
      <c r="BE112" s="244">
        <f>IF(N112="základní",J112,0)</f>
        <v>0</v>
      </c>
      <c r="BF112" s="244">
        <f>IF(N112="snížená",J112,0)</f>
        <v>0</v>
      </c>
      <c r="BG112" s="244">
        <f>IF(N112="zákl. přenesená",J112,0)</f>
        <v>0</v>
      </c>
      <c r="BH112" s="244">
        <f>IF(N112="sníž. přenesená",J112,0)</f>
        <v>0</v>
      </c>
      <c r="BI112" s="244">
        <f>IF(N112="nulová",J112,0)</f>
        <v>0</v>
      </c>
      <c r="BJ112" s="24" t="s">
        <v>80</v>
      </c>
      <c r="BK112" s="244">
        <f>ROUND(I112*H112,2)</f>
        <v>0</v>
      </c>
      <c r="BL112" s="24" t="s">
        <v>169</v>
      </c>
      <c r="BM112" s="24" t="s">
        <v>1235</v>
      </c>
    </row>
    <row r="113" s="1" customFormat="1" ht="16.5" customHeight="1">
      <c r="B113" s="46"/>
      <c r="C113" s="233" t="s">
        <v>10</v>
      </c>
      <c r="D113" s="233" t="s">
        <v>164</v>
      </c>
      <c r="E113" s="234" t="s">
        <v>1236</v>
      </c>
      <c r="F113" s="235" t="s">
        <v>1237</v>
      </c>
      <c r="G113" s="236" t="s">
        <v>343</v>
      </c>
      <c r="H113" s="237">
        <v>1</v>
      </c>
      <c r="I113" s="238"/>
      <c r="J113" s="239">
        <f>ROUND(I113*H113,2)</f>
        <v>0</v>
      </c>
      <c r="K113" s="235" t="s">
        <v>199</v>
      </c>
      <c r="L113" s="72"/>
      <c r="M113" s="240" t="s">
        <v>21</v>
      </c>
      <c r="N113" s="291" t="s">
        <v>43</v>
      </c>
      <c r="O113" s="292"/>
      <c r="P113" s="293">
        <f>O113*H113</f>
        <v>0</v>
      </c>
      <c r="Q113" s="293">
        <v>0</v>
      </c>
      <c r="R113" s="293">
        <f>Q113*H113</f>
        <v>0</v>
      </c>
      <c r="S113" s="293">
        <v>0</v>
      </c>
      <c r="T113" s="294">
        <f>S113*H113</f>
        <v>0</v>
      </c>
      <c r="AR113" s="24" t="s">
        <v>169</v>
      </c>
      <c r="AT113" s="24" t="s">
        <v>164</v>
      </c>
      <c r="AU113" s="24" t="s">
        <v>80</v>
      </c>
      <c r="AY113" s="24" t="s">
        <v>161</v>
      </c>
      <c r="BE113" s="244">
        <f>IF(N113="základní",J113,0)</f>
        <v>0</v>
      </c>
      <c r="BF113" s="244">
        <f>IF(N113="snížená",J113,0)</f>
        <v>0</v>
      </c>
      <c r="BG113" s="244">
        <f>IF(N113="zákl. přenesená",J113,0)</f>
        <v>0</v>
      </c>
      <c r="BH113" s="244">
        <f>IF(N113="sníž. přenesená",J113,0)</f>
        <v>0</v>
      </c>
      <c r="BI113" s="244">
        <f>IF(N113="nulová",J113,0)</f>
        <v>0</v>
      </c>
      <c r="BJ113" s="24" t="s">
        <v>80</v>
      </c>
      <c r="BK113" s="244">
        <f>ROUND(I113*H113,2)</f>
        <v>0</v>
      </c>
      <c r="BL113" s="24" t="s">
        <v>169</v>
      </c>
      <c r="BM113" s="24" t="s">
        <v>1238</v>
      </c>
    </row>
    <row r="114" s="1" customFormat="1" ht="6.96" customHeight="1">
      <c r="B114" s="67"/>
      <c r="C114" s="68"/>
      <c r="D114" s="68"/>
      <c r="E114" s="68"/>
      <c r="F114" s="68"/>
      <c r="G114" s="68"/>
      <c r="H114" s="68"/>
      <c r="I114" s="178"/>
      <c r="J114" s="68"/>
      <c r="K114" s="68"/>
      <c r="L114" s="72"/>
    </row>
  </sheetData>
  <sheetProtection sheet="1" autoFilter="0" formatColumns="0" formatRows="0" objects="1" scenarios="1" spinCount="100000" saltValue="kYNTaO78ooDnRUDqQ726xB7byLkkU3a/KNSMXd7OeQJqk/E2SKo32zgzbcfY3wR6qckRQSkyqSam2yr9ySqUqQ==" hashValue="eqCjxtJKG/V2ux/U28vMNjQyrNVCki0VoXTcrkphBzhxDAmpbC0eQc7L8ObeqYL6DIFzgao5zMVhxmBq5c6r8w==" algorithmName="SHA-512" password="CC35"/>
  <autoFilter ref="C80:K113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91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 s="1" customFormat="1">
      <c r="B8" s="46"/>
      <c r="C8" s="47"/>
      <c r="D8" s="40" t="s">
        <v>120</v>
      </c>
      <c r="E8" s="47"/>
      <c r="F8" s="47"/>
      <c r="G8" s="47"/>
      <c r="H8" s="47"/>
      <c r="I8" s="156"/>
      <c r="J8" s="47"/>
      <c r="K8" s="51"/>
    </row>
    <row r="9" s="1" customFormat="1" ht="36.96" customHeight="1">
      <c r="B9" s="46"/>
      <c r="C9" s="47"/>
      <c r="D9" s="47"/>
      <c r="E9" s="157" t="s">
        <v>1239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7"/>
      <c r="E10" s="47"/>
      <c r="F10" s="47"/>
      <c r="G10" s="47"/>
      <c r="H10" s="47"/>
      <c r="I10" s="156"/>
      <c r="J10" s="47"/>
      <c r="K10" s="51"/>
    </row>
    <row r="11" s="1" customFormat="1" ht="14.4" customHeight="1">
      <c r="B11" s="46"/>
      <c r="C11" s="47"/>
      <c r="D11" s="40" t="s">
        <v>20</v>
      </c>
      <c r="E11" s="47"/>
      <c r="F11" s="35" t="s">
        <v>21</v>
      </c>
      <c r="G11" s="47"/>
      <c r="H11" s="47"/>
      <c r="I11" s="158" t="s">
        <v>22</v>
      </c>
      <c r="J11" s="35" t="s">
        <v>21</v>
      </c>
      <c r="K11" s="51"/>
    </row>
    <row r="12" s="1" customFormat="1" ht="14.4" customHeight="1">
      <c r="B12" s="46"/>
      <c r="C12" s="47"/>
      <c r="D12" s="40" t="s">
        <v>23</v>
      </c>
      <c r="E12" s="47"/>
      <c r="F12" s="35" t="s">
        <v>24</v>
      </c>
      <c r="G12" s="47"/>
      <c r="H12" s="47"/>
      <c r="I12" s="158" t="s">
        <v>25</v>
      </c>
      <c r="J12" s="159" t="str">
        <f>'Rekapitulace stavby'!AN8</f>
        <v>7. 2. 2019</v>
      </c>
      <c r="K12" s="51"/>
    </row>
    <row r="13" s="1" customFormat="1" ht="10.8" customHeight="1">
      <c r="B13" s="46"/>
      <c r="C13" s="47"/>
      <c r="D13" s="47"/>
      <c r="E13" s="47"/>
      <c r="F13" s="47"/>
      <c r="G13" s="47"/>
      <c r="H13" s="47"/>
      <c r="I13" s="156"/>
      <c r="J13" s="47"/>
      <c r="K13" s="51"/>
    </row>
    <row r="14" s="1" customFormat="1" ht="14.4" customHeight="1">
      <c r="B14" s="46"/>
      <c r="C14" s="47"/>
      <c r="D14" s="40" t="s">
        <v>27</v>
      </c>
      <c r="E14" s="47"/>
      <c r="F14" s="47"/>
      <c r="G14" s="47"/>
      <c r="H14" s="47"/>
      <c r="I14" s="158" t="s">
        <v>28</v>
      </c>
      <c r="J14" s="35" t="s">
        <v>21</v>
      </c>
      <c r="K14" s="51"/>
    </row>
    <row r="15" s="1" customFormat="1" ht="18" customHeight="1">
      <c r="B15" s="46"/>
      <c r="C15" s="47"/>
      <c r="D15" s="47"/>
      <c r="E15" s="35" t="s">
        <v>29</v>
      </c>
      <c r="F15" s="47"/>
      <c r="G15" s="47"/>
      <c r="H15" s="47"/>
      <c r="I15" s="158" t="s">
        <v>30</v>
      </c>
      <c r="J15" s="35" t="s">
        <v>21</v>
      </c>
      <c r="K15" s="51"/>
    </row>
    <row r="16" s="1" customFormat="1" ht="6.96" customHeight="1">
      <c r="B16" s="46"/>
      <c r="C16" s="47"/>
      <c r="D16" s="47"/>
      <c r="E16" s="47"/>
      <c r="F16" s="47"/>
      <c r="G16" s="47"/>
      <c r="H16" s="47"/>
      <c r="I16" s="156"/>
      <c r="J16" s="47"/>
      <c r="K16" s="51"/>
    </row>
    <row r="17" s="1" customFormat="1" ht="14.4" customHeight="1">
      <c r="B17" s="46"/>
      <c r="C17" s="47"/>
      <c r="D17" s="40" t="s">
        <v>31</v>
      </c>
      <c r="E17" s="47"/>
      <c r="F17" s="47"/>
      <c r="G17" s="47"/>
      <c r="H17" s="47"/>
      <c r="I17" s="158" t="s">
        <v>28</v>
      </c>
      <c r="J17" s="35" t="str">
        <f>IF('Rekapitulace stavby'!AN13="Vyplň údaj","",IF('Rekapitulace stavby'!AN13="","",'Rekapitulace stavby'!AN13))</f>
        <v/>
      </c>
      <c r="K17" s="51"/>
    </row>
    <row r="18" s="1" customFormat="1" ht="18" customHeight="1">
      <c r="B18" s="46"/>
      <c r="C18" s="47"/>
      <c r="D18" s="47"/>
      <c r="E18" s="35" t="str">
        <f>IF('Rekapitulace stavby'!E14="Vyplň údaj","",IF('Rekapitulace stavby'!E14="","",'Rekapitulace stavby'!E14))</f>
        <v/>
      </c>
      <c r="F18" s="47"/>
      <c r="G18" s="47"/>
      <c r="H18" s="47"/>
      <c r="I18" s="158" t="s">
        <v>30</v>
      </c>
      <c r="J18" s="35" t="str">
        <f>IF('Rekapitulace stavby'!AN14="Vyplň údaj","",IF('Rekapitulace stavby'!AN14="","",'Rekapitulace stavby'!AN14))</f>
        <v/>
      </c>
      <c r="K18" s="51"/>
    </row>
    <row r="19" s="1" customFormat="1" ht="6.96" customHeight="1">
      <c r="B19" s="46"/>
      <c r="C19" s="47"/>
      <c r="D19" s="47"/>
      <c r="E19" s="47"/>
      <c r="F19" s="47"/>
      <c r="G19" s="47"/>
      <c r="H19" s="47"/>
      <c r="I19" s="156"/>
      <c r="J19" s="47"/>
      <c r="K19" s="51"/>
    </row>
    <row r="20" s="1" customFormat="1" ht="14.4" customHeight="1">
      <c r="B20" s="46"/>
      <c r="C20" s="47"/>
      <c r="D20" s="40" t="s">
        <v>33</v>
      </c>
      <c r="E20" s="47"/>
      <c r="F20" s="47"/>
      <c r="G20" s="47"/>
      <c r="H20" s="47"/>
      <c r="I20" s="158" t="s">
        <v>28</v>
      </c>
      <c r="J20" s="35" t="s">
        <v>21</v>
      </c>
      <c r="K20" s="51"/>
    </row>
    <row r="21" s="1" customFormat="1" ht="18" customHeight="1">
      <c r="B21" s="46"/>
      <c r="C21" s="47"/>
      <c r="D21" s="47"/>
      <c r="E21" s="35" t="s">
        <v>34</v>
      </c>
      <c r="F21" s="47"/>
      <c r="G21" s="47"/>
      <c r="H21" s="47"/>
      <c r="I21" s="158" t="s">
        <v>30</v>
      </c>
      <c r="J21" s="35" t="s">
        <v>21</v>
      </c>
      <c r="K21" s="51"/>
    </row>
    <row r="22" s="1" customFormat="1" ht="6.96" customHeight="1">
      <c r="B22" s="46"/>
      <c r="C22" s="47"/>
      <c r="D22" s="47"/>
      <c r="E22" s="47"/>
      <c r="F22" s="47"/>
      <c r="G22" s="47"/>
      <c r="H22" s="47"/>
      <c r="I22" s="156"/>
      <c r="J22" s="47"/>
      <c r="K22" s="51"/>
    </row>
    <row r="23" s="1" customFormat="1" ht="14.4" customHeight="1">
      <c r="B23" s="46"/>
      <c r="C23" s="47"/>
      <c r="D23" s="40" t="s">
        <v>36</v>
      </c>
      <c r="E23" s="47"/>
      <c r="F23" s="47"/>
      <c r="G23" s="47"/>
      <c r="H23" s="47"/>
      <c r="I23" s="156"/>
      <c r="J23" s="47"/>
      <c r="K23" s="51"/>
    </row>
    <row r="24" s="7" customFormat="1" ht="16.5" customHeight="1">
      <c r="B24" s="160"/>
      <c r="C24" s="161"/>
      <c r="D24" s="161"/>
      <c r="E24" s="44" t="s">
        <v>21</v>
      </c>
      <c r="F24" s="44"/>
      <c r="G24" s="44"/>
      <c r="H24" s="44"/>
      <c r="I24" s="162"/>
      <c r="J24" s="161"/>
      <c r="K24" s="163"/>
    </row>
    <row r="25" s="1" customFormat="1" ht="6.96" customHeight="1">
      <c r="B25" s="46"/>
      <c r="C25" s="47"/>
      <c r="D25" s="47"/>
      <c r="E25" s="47"/>
      <c r="F25" s="47"/>
      <c r="G25" s="47"/>
      <c r="H25" s="47"/>
      <c r="I25" s="156"/>
      <c r="J25" s="47"/>
      <c r="K25" s="51"/>
    </row>
    <row r="26" s="1" customFormat="1" ht="6.96" customHeight="1">
      <c r="B26" s="46"/>
      <c r="C26" s="47"/>
      <c r="D26" s="106"/>
      <c r="E26" s="106"/>
      <c r="F26" s="106"/>
      <c r="G26" s="106"/>
      <c r="H26" s="106"/>
      <c r="I26" s="164"/>
      <c r="J26" s="106"/>
      <c r="K26" s="165"/>
    </row>
    <row r="27" s="1" customFormat="1" ht="25.44" customHeight="1">
      <c r="B27" s="46"/>
      <c r="C27" s="47"/>
      <c r="D27" s="166" t="s">
        <v>38</v>
      </c>
      <c r="E27" s="47"/>
      <c r="F27" s="47"/>
      <c r="G27" s="47"/>
      <c r="H27" s="47"/>
      <c r="I27" s="156"/>
      <c r="J27" s="167">
        <f>ROUND(J81,2)</f>
        <v>0</v>
      </c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14.4" customHeight="1">
      <c r="B29" s="46"/>
      <c r="C29" s="47"/>
      <c r="D29" s="47"/>
      <c r="E29" s="47"/>
      <c r="F29" s="52" t="s">
        <v>40</v>
      </c>
      <c r="G29" s="47"/>
      <c r="H29" s="47"/>
      <c r="I29" s="168" t="s">
        <v>39</v>
      </c>
      <c r="J29" s="52" t="s">
        <v>41</v>
      </c>
      <c r="K29" s="51"/>
    </row>
    <row r="30" s="1" customFormat="1" ht="14.4" customHeight="1">
      <c r="B30" s="46"/>
      <c r="C30" s="47"/>
      <c r="D30" s="55" t="s">
        <v>42</v>
      </c>
      <c r="E30" s="55" t="s">
        <v>43</v>
      </c>
      <c r="F30" s="169">
        <f>ROUND(SUM(BE81:BE272), 2)</f>
        <v>0</v>
      </c>
      <c r="G30" s="47"/>
      <c r="H30" s="47"/>
      <c r="I30" s="170">
        <v>0.20999999999999999</v>
      </c>
      <c r="J30" s="169">
        <f>ROUND(ROUND((SUM(BE81:BE272)), 2)*I30, 2)</f>
        <v>0</v>
      </c>
      <c r="K30" s="51"/>
    </row>
    <row r="31" s="1" customFormat="1" ht="14.4" customHeight="1">
      <c r="B31" s="46"/>
      <c r="C31" s="47"/>
      <c r="D31" s="47"/>
      <c r="E31" s="55" t="s">
        <v>44</v>
      </c>
      <c r="F31" s="169">
        <f>ROUND(SUM(BF81:BF272), 2)</f>
        <v>0</v>
      </c>
      <c r="G31" s="47"/>
      <c r="H31" s="47"/>
      <c r="I31" s="170">
        <v>0.14999999999999999</v>
      </c>
      <c r="J31" s="169">
        <f>ROUND(ROUND((SUM(BF81:BF272)), 2)*I31, 2)</f>
        <v>0</v>
      </c>
      <c r="K31" s="51"/>
    </row>
    <row r="32" hidden="1" s="1" customFormat="1" ht="14.4" customHeight="1">
      <c r="B32" s="46"/>
      <c r="C32" s="47"/>
      <c r="D32" s="47"/>
      <c r="E32" s="55" t="s">
        <v>45</v>
      </c>
      <c r="F32" s="169">
        <f>ROUND(SUM(BG81:BG272), 2)</f>
        <v>0</v>
      </c>
      <c r="G32" s="47"/>
      <c r="H32" s="47"/>
      <c r="I32" s="170">
        <v>0.20999999999999999</v>
      </c>
      <c r="J32" s="169">
        <v>0</v>
      </c>
      <c r="K32" s="51"/>
    </row>
    <row r="33" hidden="1" s="1" customFormat="1" ht="14.4" customHeight="1">
      <c r="B33" s="46"/>
      <c r="C33" s="47"/>
      <c r="D33" s="47"/>
      <c r="E33" s="55" t="s">
        <v>46</v>
      </c>
      <c r="F33" s="169">
        <f>ROUND(SUM(BH81:BH272), 2)</f>
        <v>0</v>
      </c>
      <c r="G33" s="47"/>
      <c r="H33" s="47"/>
      <c r="I33" s="170">
        <v>0.14999999999999999</v>
      </c>
      <c r="J33" s="169">
        <v>0</v>
      </c>
      <c r="K33" s="51"/>
    </row>
    <row r="34" hidden="1" s="1" customFormat="1" ht="14.4" customHeight="1">
      <c r="B34" s="46"/>
      <c r="C34" s="47"/>
      <c r="D34" s="47"/>
      <c r="E34" s="55" t="s">
        <v>47</v>
      </c>
      <c r="F34" s="169">
        <f>ROUND(SUM(BI81:BI272), 2)</f>
        <v>0</v>
      </c>
      <c r="G34" s="47"/>
      <c r="H34" s="47"/>
      <c r="I34" s="170">
        <v>0</v>
      </c>
      <c r="J34" s="169">
        <v>0</v>
      </c>
      <c r="K34" s="51"/>
    </row>
    <row r="35" s="1" customFormat="1" ht="6.96" customHeight="1">
      <c r="B35" s="46"/>
      <c r="C35" s="47"/>
      <c r="D35" s="47"/>
      <c r="E35" s="47"/>
      <c r="F35" s="47"/>
      <c r="G35" s="47"/>
      <c r="H35" s="47"/>
      <c r="I35" s="156"/>
      <c r="J35" s="47"/>
      <c r="K35" s="51"/>
    </row>
    <row r="36" s="1" customFormat="1" ht="25.44" customHeight="1">
      <c r="B36" s="46"/>
      <c r="C36" s="171"/>
      <c r="D36" s="172" t="s">
        <v>48</v>
      </c>
      <c r="E36" s="98"/>
      <c r="F36" s="98"/>
      <c r="G36" s="173" t="s">
        <v>49</v>
      </c>
      <c r="H36" s="174" t="s">
        <v>50</v>
      </c>
      <c r="I36" s="175"/>
      <c r="J36" s="176">
        <f>SUM(J27:J34)</f>
        <v>0</v>
      </c>
      <c r="K36" s="177"/>
    </row>
    <row r="37" s="1" customFormat="1" ht="14.4" customHeight="1">
      <c r="B37" s="67"/>
      <c r="C37" s="68"/>
      <c r="D37" s="68"/>
      <c r="E37" s="68"/>
      <c r="F37" s="68"/>
      <c r="G37" s="68"/>
      <c r="H37" s="68"/>
      <c r="I37" s="178"/>
      <c r="J37" s="68"/>
      <c r="K37" s="69"/>
    </row>
    <row r="41" s="1" customFormat="1" ht="6.96" customHeight="1">
      <c r="B41" s="179"/>
      <c r="C41" s="180"/>
      <c r="D41" s="180"/>
      <c r="E41" s="180"/>
      <c r="F41" s="180"/>
      <c r="G41" s="180"/>
      <c r="H41" s="180"/>
      <c r="I41" s="181"/>
      <c r="J41" s="180"/>
      <c r="K41" s="182"/>
    </row>
    <row r="42" s="1" customFormat="1" ht="36.96" customHeight="1">
      <c r="B42" s="46"/>
      <c r="C42" s="30" t="s">
        <v>122</v>
      </c>
      <c r="D42" s="47"/>
      <c r="E42" s="47"/>
      <c r="F42" s="47"/>
      <c r="G42" s="47"/>
      <c r="H42" s="47"/>
      <c r="I42" s="156"/>
      <c r="J42" s="47"/>
      <c r="K42" s="51"/>
    </row>
    <row r="43" s="1" customFormat="1" ht="6.96" customHeight="1">
      <c r="B43" s="46"/>
      <c r="C43" s="47"/>
      <c r="D43" s="47"/>
      <c r="E43" s="47"/>
      <c r="F43" s="47"/>
      <c r="G43" s="47"/>
      <c r="H43" s="47"/>
      <c r="I43" s="156"/>
      <c r="J43" s="47"/>
      <c r="K43" s="51"/>
    </row>
    <row r="44" s="1" customFormat="1" ht="14.4" customHeight="1">
      <c r="B44" s="46"/>
      <c r="C44" s="40" t="s">
        <v>18</v>
      </c>
      <c r="D44" s="47"/>
      <c r="E44" s="47"/>
      <c r="F44" s="47"/>
      <c r="G44" s="47"/>
      <c r="H44" s="47"/>
      <c r="I44" s="156"/>
      <c r="J44" s="47"/>
      <c r="K44" s="51"/>
    </row>
    <row r="45" s="1" customFormat="1" ht="16.5" customHeight="1">
      <c r="B45" s="46"/>
      <c r="C45" s="47"/>
      <c r="D45" s="47"/>
      <c r="E45" s="155" t="str">
        <f>E7</f>
        <v>Revitalizace obecního úřadu Všelibice</v>
      </c>
      <c r="F45" s="40"/>
      <c r="G45" s="40"/>
      <c r="H45" s="40"/>
      <c r="I45" s="156"/>
      <c r="J45" s="47"/>
      <c r="K45" s="51"/>
    </row>
    <row r="46" s="1" customFormat="1" ht="14.4" customHeight="1">
      <c r="B46" s="46"/>
      <c r="C46" s="40" t="s">
        <v>120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7.25" customHeight="1">
      <c r="B47" s="46"/>
      <c r="C47" s="47"/>
      <c r="D47" s="47"/>
      <c r="E47" s="157" t="str">
        <f>E9</f>
        <v>18_094_0400 - Elektroinstalace silnoproud</v>
      </c>
      <c r="F47" s="47"/>
      <c r="G47" s="47"/>
      <c r="H47" s="47"/>
      <c r="I47" s="156"/>
      <c r="J47" s="47"/>
      <c r="K47" s="51"/>
    </row>
    <row r="48" s="1" customFormat="1" ht="6.96" customHeight="1">
      <c r="B48" s="46"/>
      <c r="C48" s="47"/>
      <c r="D48" s="47"/>
      <c r="E48" s="47"/>
      <c r="F48" s="47"/>
      <c r="G48" s="47"/>
      <c r="H48" s="47"/>
      <c r="I48" s="156"/>
      <c r="J48" s="47"/>
      <c r="K48" s="51"/>
    </row>
    <row r="49" s="1" customFormat="1" ht="18" customHeight="1">
      <c r="B49" s="46"/>
      <c r="C49" s="40" t="s">
        <v>23</v>
      </c>
      <c r="D49" s="47"/>
      <c r="E49" s="47"/>
      <c r="F49" s="35" t="str">
        <f>F12</f>
        <v>OÚ Všelibice</v>
      </c>
      <c r="G49" s="47"/>
      <c r="H49" s="47"/>
      <c r="I49" s="158" t="s">
        <v>25</v>
      </c>
      <c r="J49" s="159" t="str">
        <f>IF(J12="","",J12)</f>
        <v>7. 2. 2019</v>
      </c>
      <c r="K49" s="51"/>
    </row>
    <row r="50" s="1" customFormat="1" ht="6.96" customHeight="1">
      <c r="B50" s="46"/>
      <c r="C50" s="47"/>
      <c r="D50" s="47"/>
      <c r="E50" s="47"/>
      <c r="F50" s="47"/>
      <c r="G50" s="47"/>
      <c r="H50" s="47"/>
      <c r="I50" s="156"/>
      <c r="J50" s="47"/>
      <c r="K50" s="51"/>
    </row>
    <row r="51" s="1" customFormat="1">
      <c r="B51" s="46"/>
      <c r="C51" s="40" t="s">
        <v>27</v>
      </c>
      <c r="D51" s="47"/>
      <c r="E51" s="47"/>
      <c r="F51" s="35" t="str">
        <f>E15</f>
        <v>Obec Všelibice</v>
      </c>
      <c r="G51" s="47"/>
      <c r="H51" s="47"/>
      <c r="I51" s="158" t="s">
        <v>33</v>
      </c>
      <c r="J51" s="44" t="str">
        <f>E21</f>
        <v>Ing.R.Hladký</v>
      </c>
      <c r="K51" s="51"/>
    </row>
    <row r="52" s="1" customFormat="1" ht="14.4" customHeight="1">
      <c r="B52" s="46"/>
      <c r="C52" s="40" t="s">
        <v>31</v>
      </c>
      <c r="D52" s="47"/>
      <c r="E52" s="47"/>
      <c r="F52" s="35" t="str">
        <f>IF(E18="","",E18)</f>
        <v/>
      </c>
      <c r="G52" s="47"/>
      <c r="H52" s="47"/>
      <c r="I52" s="156"/>
      <c r="J52" s="183"/>
      <c r="K52" s="51"/>
    </row>
    <row r="53" s="1" customFormat="1" ht="10.32" customHeight="1">
      <c r="B53" s="46"/>
      <c r="C53" s="47"/>
      <c r="D53" s="47"/>
      <c r="E53" s="47"/>
      <c r="F53" s="47"/>
      <c r="G53" s="47"/>
      <c r="H53" s="47"/>
      <c r="I53" s="156"/>
      <c r="J53" s="47"/>
      <c r="K53" s="51"/>
    </row>
    <row r="54" s="1" customFormat="1" ht="29.28" customHeight="1">
      <c r="B54" s="46"/>
      <c r="C54" s="184" t="s">
        <v>123</v>
      </c>
      <c r="D54" s="171"/>
      <c r="E54" s="171"/>
      <c r="F54" s="171"/>
      <c r="G54" s="171"/>
      <c r="H54" s="171"/>
      <c r="I54" s="185"/>
      <c r="J54" s="186" t="s">
        <v>124</v>
      </c>
      <c r="K54" s="187"/>
    </row>
    <row r="55" s="1" customFormat="1" ht="10.32" customHeight="1">
      <c r="B55" s="46"/>
      <c r="C55" s="47"/>
      <c r="D55" s="47"/>
      <c r="E55" s="47"/>
      <c r="F55" s="47"/>
      <c r="G55" s="47"/>
      <c r="H55" s="47"/>
      <c r="I55" s="156"/>
      <c r="J55" s="47"/>
      <c r="K55" s="51"/>
    </row>
    <row r="56" s="1" customFormat="1" ht="29.28" customHeight="1">
      <c r="B56" s="46"/>
      <c r="C56" s="188" t="s">
        <v>125</v>
      </c>
      <c r="D56" s="47"/>
      <c r="E56" s="47"/>
      <c r="F56" s="47"/>
      <c r="G56" s="47"/>
      <c r="H56" s="47"/>
      <c r="I56" s="156"/>
      <c r="J56" s="167">
        <f>J81</f>
        <v>0</v>
      </c>
      <c r="K56" s="51"/>
      <c r="AU56" s="24" t="s">
        <v>126</v>
      </c>
    </row>
    <row r="57" s="8" customFormat="1" ht="24.96" customHeight="1">
      <c r="B57" s="189"/>
      <c r="C57" s="190"/>
      <c r="D57" s="191" t="s">
        <v>1240</v>
      </c>
      <c r="E57" s="192"/>
      <c r="F57" s="192"/>
      <c r="G57" s="192"/>
      <c r="H57" s="192"/>
      <c r="I57" s="193"/>
      <c r="J57" s="194">
        <f>J82</f>
        <v>0</v>
      </c>
      <c r="K57" s="195"/>
    </row>
    <row r="58" s="8" customFormat="1" ht="24.96" customHeight="1">
      <c r="B58" s="189"/>
      <c r="C58" s="190"/>
      <c r="D58" s="191" t="s">
        <v>1241</v>
      </c>
      <c r="E58" s="192"/>
      <c r="F58" s="192"/>
      <c r="G58" s="192"/>
      <c r="H58" s="192"/>
      <c r="I58" s="193"/>
      <c r="J58" s="194">
        <f>J97</f>
        <v>0</v>
      </c>
      <c r="K58" s="195"/>
    </row>
    <row r="59" s="8" customFormat="1" ht="24.96" customHeight="1">
      <c r="B59" s="189"/>
      <c r="C59" s="190"/>
      <c r="D59" s="191" t="s">
        <v>1242</v>
      </c>
      <c r="E59" s="192"/>
      <c r="F59" s="192"/>
      <c r="G59" s="192"/>
      <c r="H59" s="192"/>
      <c r="I59" s="193"/>
      <c r="J59" s="194">
        <f>J182</f>
        <v>0</v>
      </c>
      <c r="K59" s="195"/>
    </row>
    <row r="60" s="8" customFormat="1" ht="24.96" customHeight="1">
      <c r="B60" s="189"/>
      <c r="C60" s="190"/>
      <c r="D60" s="191" t="s">
        <v>1243</v>
      </c>
      <c r="E60" s="192"/>
      <c r="F60" s="192"/>
      <c r="G60" s="192"/>
      <c r="H60" s="192"/>
      <c r="I60" s="193"/>
      <c r="J60" s="194">
        <f>J257</f>
        <v>0</v>
      </c>
      <c r="K60" s="195"/>
    </row>
    <row r="61" s="8" customFormat="1" ht="24.96" customHeight="1">
      <c r="B61" s="189"/>
      <c r="C61" s="190"/>
      <c r="D61" s="191" t="s">
        <v>1244</v>
      </c>
      <c r="E61" s="192"/>
      <c r="F61" s="192"/>
      <c r="G61" s="192"/>
      <c r="H61" s="192"/>
      <c r="I61" s="193"/>
      <c r="J61" s="194">
        <f>J259</f>
        <v>0</v>
      </c>
      <c r="K61" s="195"/>
    </row>
    <row r="62" s="1" customFormat="1" ht="21.84" customHeight="1">
      <c r="B62" s="46"/>
      <c r="C62" s="47"/>
      <c r="D62" s="47"/>
      <c r="E62" s="47"/>
      <c r="F62" s="47"/>
      <c r="G62" s="47"/>
      <c r="H62" s="47"/>
      <c r="I62" s="156"/>
      <c r="J62" s="47"/>
      <c r="K62" s="51"/>
    </row>
    <row r="63" s="1" customFormat="1" ht="6.96" customHeight="1">
      <c r="B63" s="67"/>
      <c r="C63" s="68"/>
      <c r="D63" s="68"/>
      <c r="E63" s="68"/>
      <c r="F63" s="68"/>
      <c r="G63" s="68"/>
      <c r="H63" s="68"/>
      <c r="I63" s="178"/>
      <c r="J63" s="68"/>
      <c r="K63" s="69"/>
    </row>
    <row r="67" s="1" customFormat="1" ht="6.96" customHeight="1">
      <c r="B67" s="70"/>
      <c r="C67" s="71"/>
      <c r="D67" s="71"/>
      <c r="E67" s="71"/>
      <c r="F67" s="71"/>
      <c r="G67" s="71"/>
      <c r="H67" s="71"/>
      <c r="I67" s="181"/>
      <c r="J67" s="71"/>
      <c r="K67" s="71"/>
      <c r="L67" s="72"/>
    </row>
    <row r="68" s="1" customFormat="1" ht="36.96" customHeight="1">
      <c r="B68" s="46"/>
      <c r="C68" s="73" t="s">
        <v>145</v>
      </c>
      <c r="D68" s="74"/>
      <c r="E68" s="74"/>
      <c r="F68" s="74"/>
      <c r="G68" s="74"/>
      <c r="H68" s="74"/>
      <c r="I68" s="203"/>
      <c r="J68" s="74"/>
      <c r="K68" s="74"/>
      <c r="L68" s="72"/>
    </row>
    <row r="69" s="1" customFormat="1" ht="6.96" customHeight="1">
      <c r="B69" s="46"/>
      <c r="C69" s="74"/>
      <c r="D69" s="74"/>
      <c r="E69" s="74"/>
      <c r="F69" s="74"/>
      <c r="G69" s="74"/>
      <c r="H69" s="74"/>
      <c r="I69" s="203"/>
      <c r="J69" s="74"/>
      <c r="K69" s="74"/>
      <c r="L69" s="72"/>
    </row>
    <row r="70" s="1" customFormat="1" ht="14.4" customHeight="1">
      <c r="B70" s="46"/>
      <c r="C70" s="76" t="s">
        <v>18</v>
      </c>
      <c r="D70" s="74"/>
      <c r="E70" s="74"/>
      <c r="F70" s="74"/>
      <c r="G70" s="74"/>
      <c r="H70" s="74"/>
      <c r="I70" s="203"/>
      <c r="J70" s="74"/>
      <c r="K70" s="74"/>
      <c r="L70" s="72"/>
    </row>
    <row r="71" s="1" customFormat="1" ht="16.5" customHeight="1">
      <c r="B71" s="46"/>
      <c r="C71" s="74"/>
      <c r="D71" s="74"/>
      <c r="E71" s="204" t="str">
        <f>E7</f>
        <v>Revitalizace obecního úřadu Všelibice</v>
      </c>
      <c r="F71" s="76"/>
      <c r="G71" s="76"/>
      <c r="H71" s="76"/>
      <c r="I71" s="203"/>
      <c r="J71" s="74"/>
      <c r="K71" s="74"/>
      <c r="L71" s="72"/>
    </row>
    <row r="72" s="1" customFormat="1" ht="14.4" customHeight="1">
      <c r="B72" s="46"/>
      <c r="C72" s="76" t="s">
        <v>120</v>
      </c>
      <c r="D72" s="74"/>
      <c r="E72" s="74"/>
      <c r="F72" s="74"/>
      <c r="G72" s="74"/>
      <c r="H72" s="74"/>
      <c r="I72" s="203"/>
      <c r="J72" s="74"/>
      <c r="K72" s="74"/>
      <c r="L72" s="72"/>
    </row>
    <row r="73" s="1" customFormat="1" ht="17.25" customHeight="1">
      <c r="B73" s="46"/>
      <c r="C73" s="74"/>
      <c r="D73" s="74"/>
      <c r="E73" s="82" t="str">
        <f>E9</f>
        <v>18_094_0400 - Elektroinstalace silnoproud</v>
      </c>
      <c r="F73" s="74"/>
      <c r="G73" s="74"/>
      <c r="H73" s="74"/>
      <c r="I73" s="203"/>
      <c r="J73" s="74"/>
      <c r="K73" s="74"/>
      <c r="L73" s="72"/>
    </row>
    <row r="74" s="1" customFormat="1" ht="6.96" customHeight="1">
      <c r="B74" s="46"/>
      <c r="C74" s="74"/>
      <c r="D74" s="74"/>
      <c r="E74" s="74"/>
      <c r="F74" s="74"/>
      <c r="G74" s="74"/>
      <c r="H74" s="74"/>
      <c r="I74" s="203"/>
      <c r="J74" s="74"/>
      <c r="K74" s="74"/>
      <c r="L74" s="72"/>
    </row>
    <row r="75" s="1" customFormat="1" ht="18" customHeight="1">
      <c r="B75" s="46"/>
      <c r="C75" s="76" t="s">
        <v>23</v>
      </c>
      <c r="D75" s="74"/>
      <c r="E75" s="74"/>
      <c r="F75" s="205" t="str">
        <f>F12</f>
        <v>OÚ Všelibice</v>
      </c>
      <c r="G75" s="74"/>
      <c r="H75" s="74"/>
      <c r="I75" s="206" t="s">
        <v>25</v>
      </c>
      <c r="J75" s="85" t="str">
        <f>IF(J12="","",J12)</f>
        <v>7. 2. 2019</v>
      </c>
      <c r="K75" s="74"/>
      <c r="L75" s="72"/>
    </row>
    <row r="76" s="1" customFormat="1" ht="6.96" customHeight="1">
      <c r="B76" s="46"/>
      <c r="C76" s="74"/>
      <c r="D76" s="74"/>
      <c r="E76" s="74"/>
      <c r="F76" s="74"/>
      <c r="G76" s="74"/>
      <c r="H76" s="74"/>
      <c r="I76" s="203"/>
      <c r="J76" s="74"/>
      <c r="K76" s="74"/>
      <c r="L76" s="72"/>
    </row>
    <row r="77" s="1" customFormat="1">
      <c r="B77" s="46"/>
      <c r="C77" s="76" t="s">
        <v>27</v>
      </c>
      <c r="D77" s="74"/>
      <c r="E77" s="74"/>
      <c r="F77" s="205" t="str">
        <f>E15</f>
        <v>Obec Všelibice</v>
      </c>
      <c r="G77" s="74"/>
      <c r="H77" s="74"/>
      <c r="I77" s="206" t="s">
        <v>33</v>
      </c>
      <c r="J77" s="205" t="str">
        <f>E21</f>
        <v>Ing.R.Hladký</v>
      </c>
      <c r="K77" s="74"/>
      <c r="L77" s="72"/>
    </row>
    <row r="78" s="1" customFormat="1" ht="14.4" customHeight="1">
      <c r="B78" s="46"/>
      <c r="C78" s="76" t="s">
        <v>31</v>
      </c>
      <c r="D78" s="74"/>
      <c r="E78" s="74"/>
      <c r="F78" s="205" t="str">
        <f>IF(E18="","",E18)</f>
        <v/>
      </c>
      <c r="G78" s="74"/>
      <c r="H78" s="74"/>
      <c r="I78" s="203"/>
      <c r="J78" s="74"/>
      <c r="K78" s="74"/>
      <c r="L78" s="72"/>
    </row>
    <row r="79" s="1" customFormat="1" ht="10.32" customHeight="1">
      <c r="B79" s="46"/>
      <c r="C79" s="74"/>
      <c r="D79" s="74"/>
      <c r="E79" s="74"/>
      <c r="F79" s="74"/>
      <c r="G79" s="74"/>
      <c r="H79" s="74"/>
      <c r="I79" s="203"/>
      <c r="J79" s="74"/>
      <c r="K79" s="74"/>
      <c r="L79" s="72"/>
    </row>
    <row r="80" s="10" customFormat="1" ht="29.28" customHeight="1">
      <c r="B80" s="207"/>
      <c r="C80" s="208" t="s">
        <v>146</v>
      </c>
      <c r="D80" s="209" t="s">
        <v>57</v>
      </c>
      <c r="E80" s="209" t="s">
        <v>53</v>
      </c>
      <c r="F80" s="209" t="s">
        <v>147</v>
      </c>
      <c r="G80" s="209" t="s">
        <v>148</v>
      </c>
      <c r="H80" s="209" t="s">
        <v>149</v>
      </c>
      <c r="I80" s="210" t="s">
        <v>150</v>
      </c>
      <c r="J80" s="209" t="s">
        <v>124</v>
      </c>
      <c r="K80" s="211" t="s">
        <v>151</v>
      </c>
      <c r="L80" s="212"/>
      <c r="M80" s="102" t="s">
        <v>152</v>
      </c>
      <c r="N80" s="103" t="s">
        <v>42</v>
      </c>
      <c r="O80" s="103" t="s">
        <v>153</v>
      </c>
      <c r="P80" s="103" t="s">
        <v>154</v>
      </c>
      <c r="Q80" s="103" t="s">
        <v>155</v>
      </c>
      <c r="R80" s="103" t="s">
        <v>156</v>
      </c>
      <c r="S80" s="103" t="s">
        <v>157</v>
      </c>
      <c r="T80" s="104" t="s">
        <v>158</v>
      </c>
    </row>
    <row r="81" s="1" customFormat="1" ht="29.28" customHeight="1">
      <c r="B81" s="46"/>
      <c r="C81" s="108" t="s">
        <v>125</v>
      </c>
      <c r="D81" s="74"/>
      <c r="E81" s="74"/>
      <c r="F81" s="74"/>
      <c r="G81" s="74"/>
      <c r="H81" s="74"/>
      <c r="I81" s="203"/>
      <c r="J81" s="213">
        <f>BK81</f>
        <v>0</v>
      </c>
      <c r="K81" s="74"/>
      <c r="L81" s="72"/>
      <c r="M81" s="105"/>
      <c r="N81" s="106"/>
      <c r="O81" s="106"/>
      <c r="P81" s="214">
        <f>P82+P97+P182+P257+P259</f>
        <v>0</v>
      </c>
      <c r="Q81" s="106"/>
      <c r="R81" s="214">
        <f>R82+R97+R182+R257+R259</f>
        <v>0</v>
      </c>
      <c r="S81" s="106"/>
      <c r="T81" s="215">
        <f>T82+T97+T182+T257+T259</f>
        <v>0</v>
      </c>
      <c r="AT81" s="24" t="s">
        <v>71</v>
      </c>
      <c r="AU81" s="24" t="s">
        <v>126</v>
      </c>
      <c r="BK81" s="216">
        <f>BK82+BK97+BK182+BK257+BK259</f>
        <v>0</v>
      </c>
    </row>
    <row r="82" s="11" customFormat="1" ht="37.44" customHeight="1">
      <c r="B82" s="217"/>
      <c r="C82" s="218"/>
      <c r="D82" s="219" t="s">
        <v>71</v>
      </c>
      <c r="E82" s="220" t="s">
        <v>1245</v>
      </c>
      <c r="F82" s="220" t="s">
        <v>1246</v>
      </c>
      <c r="G82" s="218"/>
      <c r="H82" s="218"/>
      <c r="I82" s="221"/>
      <c r="J82" s="222">
        <f>BK82</f>
        <v>0</v>
      </c>
      <c r="K82" s="218"/>
      <c r="L82" s="223"/>
      <c r="M82" s="224"/>
      <c r="N82" s="225"/>
      <c r="O82" s="225"/>
      <c r="P82" s="226">
        <f>SUM(P83:P96)</f>
        <v>0</v>
      </c>
      <c r="Q82" s="225"/>
      <c r="R82" s="226">
        <f>SUM(R83:R96)</f>
        <v>0</v>
      </c>
      <c r="S82" s="225"/>
      <c r="T82" s="227">
        <f>SUM(T83:T96)</f>
        <v>0</v>
      </c>
      <c r="AR82" s="228" t="s">
        <v>80</v>
      </c>
      <c r="AT82" s="229" t="s">
        <v>71</v>
      </c>
      <c r="AU82" s="229" t="s">
        <v>72</v>
      </c>
      <c r="AY82" s="228" t="s">
        <v>161</v>
      </c>
      <c r="BK82" s="230">
        <f>SUM(BK83:BK96)</f>
        <v>0</v>
      </c>
    </row>
    <row r="83" s="1" customFormat="1" ht="63.75" customHeight="1">
      <c r="B83" s="46"/>
      <c r="C83" s="233" t="s">
        <v>80</v>
      </c>
      <c r="D83" s="233" t="s">
        <v>164</v>
      </c>
      <c r="E83" s="234" t="s">
        <v>1247</v>
      </c>
      <c r="F83" s="235" t="s">
        <v>1248</v>
      </c>
      <c r="G83" s="236" t="s">
        <v>352</v>
      </c>
      <c r="H83" s="237">
        <v>1</v>
      </c>
      <c r="I83" s="238"/>
      <c r="J83" s="239">
        <f>ROUND(I83*H83,2)</f>
        <v>0</v>
      </c>
      <c r="K83" s="235" t="s">
        <v>1249</v>
      </c>
      <c r="L83" s="72"/>
      <c r="M83" s="240" t="s">
        <v>21</v>
      </c>
      <c r="N83" s="241" t="s">
        <v>43</v>
      </c>
      <c r="O83" s="47"/>
      <c r="P83" s="242">
        <f>O83*H83</f>
        <v>0</v>
      </c>
      <c r="Q83" s="242">
        <v>0</v>
      </c>
      <c r="R83" s="242">
        <f>Q83*H83</f>
        <v>0</v>
      </c>
      <c r="S83" s="242">
        <v>0</v>
      </c>
      <c r="T83" s="243">
        <f>S83*H83</f>
        <v>0</v>
      </c>
      <c r="AR83" s="24" t="s">
        <v>169</v>
      </c>
      <c r="AT83" s="24" t="s">
        <v>164</v>
      </c>
      <c r="AU83" s="24" t="s">
        <v>80</v>
      </c>
      <c r="AY83" s="24" t="s">
        <v>161</v>
      </c>
      <c r="BE83" s="244">
        <f>IF(N83="základní",J83,0)</f>
        <v>0</v>
      </c>
      <c r="BF83" s="244">
        <f>IF(N83="snížená",J83,0)</f>
        <v>0</v>
      </c>
      <c r="BG83" s="244">
        <f>IF(N83="zákl. přenesená",J83,0)</f>
        <v>0</v>
      </c>
      <c r="BH83" s="244">
        <f>IF(N83="sníž. přenesená",J83,0)</f>
        <v>0</v>
      </c>
      <c r="BI83" s="244">
        <f>IF(N83="nulová",J83,0)</f>
        <v>0</v>
      </c>
      <c r="BJ83" s="24" t="s">
        <v>80</v>
      </c>
      <c r="BK83" s="244">
        <f>ROUND(I83*H83,2)</f>
        <v>0</v>
      </c>
      <c r="BL83" s="24" t="s">
        <v>169</v>
      </c>
      <c r="BM83" s="24" t="s">
        <v>1250</v>
      </c>
    </row>
    <row r="84" s="1" customFormat="1" ht="16.5" customHeight="1">
      <c r="B84" s="46"/>
      <c r="C84" s="233" t="s">
        <v>82</v>
      </c>
      <c r="D84" s="233" t="s">
        <v>164</v>
      </c>
      <c r="E84" s="234" t="s">
        <v>1251</v>
      </c>
      <c r="F84" s="235" t="s">
        <v>1252</v>
      </c>
      <c r="G84" s="236" t="s">
        <v>1253</v>
      </c>
      <c r="H84" s="237">
        <v>25</v>
      </c>
      <c r="I84" s="238"/>
      <c r="J84" s="239">
        <f>ROUND(I84*H84,2)</f>
        <v>0</v>
      </c>
      <c r="K84" s="235" t="s">
        <v>1249</v>
      </c>
      <c r="L84" s="72"/>
      <c r="M84" s="240" t="s">
        <v>21</v>
      </c>
      <c r="N84" s="241" t="s">
        <v>43</v>
      </c>
      <c r="O84" s="47"/>
      <c r="P84" s="242">
        <f>O84*H84</f>
        <v>0</v>
      </c>
      <c r="Q84" s="242">
        <v>0</v>
      </c>
      <c r="R84" s="242">
        <f>Q84*H84</f>
        <v>0</v>
      </c>
      <c r="S84" s="242">
        <v>0</v>
      </c>
      <c r="T84" s="243">
        <f>S84*H84</f>
        <v>0</v>
      </c>
      <c r="AR84" s="24" t="s">
        <v>169</v>
      </c>
      <c r="AT84" s="24" t="s">
        <v>164</v>
      </c>
      <c r="AU84" s="24" t="s">
        <v>80</v>
      </c>
      <c r="AY84" s="24" t="s">
        <v>161</v>
      </c>
      <c r="BE84" s="244">
        <f>IF(N84="základní",J84,0)</f>
        <v>0</v>
      </c>
      <c r="BF84" s="244">
        <f>IF(N84="snížená",J84,0)</f>
        <v>0</v>
      </c>
      <c r="BG84" s="244">
        <f>IF(N84="zákl. přenesená",J84,0)</f>
        <v>0</v>
      </c>
      <c r="BH84" s="244">
        <f>IF(N84="sníž. přenesená",J84,0)</f>
        <v>0</v>
      </c>
      <c r="BI84" s="244">
        <f>IF(N84="nulová",J84,0)</f>
        <v>0</v>
      </c>
      <c r="BJ84" s="24" t="s">
        <v>80</v>
      </c>
      <c r="BK84" s="244">
        <f>ROUND(I84*H84,2)</f>
        <v>0</v>
      </c>
      <c r="BL84" s="24" t="s">
        <v>169</v>
      </c>
      <c r="BM84" s="24" t="s">
        <v>1254</v>
      </c>
    </row>
    <row r="85" s="1" customFormat="1" ht="16.5" customHeight="1">
      <c r="B85" s="46"/>
      <c r="C85" s="233" t="s">
        <v>162</v>
      </c>
      <c r="D85" s="233" t="s">
        <v>164</v>
      </c>
      <c r="E85" s="234" t="s">
        <v>1255</v>
      </c>
      <c r="F85" s="235" t="s">
        <v>1256</v>
      </c>
      <c r="G85" s="236" t="s">
        <v>1253</v>
      </c>
      <c r="H85" s="237">
        <v>9</v>
      </c>
      <c r="I85" s="238"/>
      <c r="J85" s="239">
        <f>ROUND(I85*H85,2)</f>
        <v>0</v>
      </c>
      <c r="K85" s="235" t="s">
        <v>1249</v>
      </c>
      <c r="L85" s="72"/>
      <c r="M85" s="240" t="s">
        <v>21</v>
      </c>
      <c r="N85" s="241" t="s">
        <v>43</v>
      </c>
      <c r="O85" s="47"/>
      <c r="P85" s="242">
        <f>O85*H85</f>
        <v>0</v>
      </c>
      <c r="Q85" s="242">
        <v>0</v>
      </c>
      <c r="R85" s="242">
        <f>Q85*H85</f>
        <v>0</v>
      </c>
      <c r="S85" s="242">
        <v>0</v>
      </c>
      <c r="T85" s="243">
        <f>S85*H85</f>
        <v>0</v>
      </c>
      <c r="AR85" s="24" t="s">
        <v>169</v>
      </c>
      <c r="AT85" s="24" t="s">
        <v>164</v>
      </c>
      <c r="AU85" s="24" t="s">
        <v>80</v>
      </c>
      <c r="AY85" s="24" t="s">
        <v>161</v>
      </c>
      <c r="BE85" s="244">
        <f>IF(N85="základní",J85,0)</f>
        <v>0</v>
      </c>
      <c r="BF85" s="244">
        <f>IF(N85="snížená",J85,0)</f>
        <v>0</v>
      </c>
      <c r="BG85" s="244">
        <f>IF(N85="zákl. přenesená",J85,0)</f>
        <v>0</v>
      </c>
      <c r="BH85" s="244">
        <f>IF(N85="sníž. přenesená",J85,0)</f>
        <v>0</v>
      </c>
      <c r="BI85" s="244">
        <f>IF(N85="nulová",J85,0)</f>
        <v>0</v>
      </c>
      <c r="BJ85" s="24" t="s">
        <v>80</v>
      </c>
      <c r="BK85" s="244">
        <f>ROUND(I85*H85,2)</f>
        <v>0</v>
      </c>
      <c r="BL85" s="24" t="s">
        <v>169</v>
      </c>
      <c r="BM85" s="24" t="s">
        <v>1257</v>
      </c>
    </row>
    <row r="86" s="1" customFormat="1" ht="16.5" customHeight="1">
      <c r="B86" s="46"/>
      <c r="C86" s="233" t="s">
        <v>169</v>
      </c>
      <c r="D86" s="233" t="s">
        <v>164</v>
      </c>
      <c r="E86" s="234" t="s">
        <v>1258</v>
      </c>
      <c r="F86" s="235" t="s">
        <v>1259</v>
      </c>
      <c r="G86" s="236" t="s">
        <v>1253</v>
      </c>
      <c r="H86" s="237">
        <v>7</v>
      </c>
      <c r="I86" s="238"/>
      <c r="J86" s="239">
        <f>ROUND(I86*H86,2)</f>
        <v>0</v>
      </c>
      <c r="K86" s="235" t="s">
        <v>1249</v>
      </c>
      <c r="L86" s="72"/>
      <c r="M86" s="240" t="s">
        <v>21</v>
      </c>
      <c r="N86" s="241" t="s">
        <v>43</v>
      </c>
      <c r="O86" s="47"/>
      <c r="P86" s="242">
        <f>O86*H86</f>
        <v>0</v>
      </c>
      <c r="Q86" s="242">
        <v>0</v>
      </c>
      <c r="R86" s="242">
        <f>Q86*H86</f>
        <v>0</v>
      </c>
      <c r="S86" s="242">
        <v>0</v>
      </c>
      <c r="T86" s="243">
        <f>S86*H86</f>
        <v>0</v>
      </c>
      <c r="AR86" s="24" t="s">
        <v>169</v>
      </c>
      <c r="AT86" s="24" t="s">
        <v>164</v>
      </c>
      <c r="AU86" s="24" t="s">
        <v>80</v>
      </c>
      <c r="AY86" s="24" t="s">
        <v>161</v>
      </c>
      <c r="BE86" s="244">
        <f>IF(N86="základní",J86,0)</f>
        <v>0</v>
      </c>
      <c r="BF86" s="244">
        <f>IF(N86="snížená",J86,0)</f>
        <v>0</v>
      </c>
      <c r="BG86" s="244">
        <f>IF(N86="zákl. přenesená",J86,0)</f>
        <v>0</v>
      </c>
      <c r="BH86" s="244">
        <f>IF(N86="sníž. přenesená",J86,0)</f>
        <v>0</v>
      </c>
      <c r="BI86" s="244">
        <f>IF(N86="nulová",J86,0)</f>
        <v>0</v>
      </c>
      <c r="BJ86" s="24" t="s">
        <v>80</v>
      </c>
      <c r="BK86" s="244">
        <f>ROUND(I86*H86,2)</f>
        <v>0</v>
      </c>
      <c r="BL86" s="24" t="s">
        <v>169</v>
      </c>
      <c r="BM86" s="24" t="s">
        <v>1260</v>
      </c>
    </row>
    <row r="87" s="1" customFormat="1" ht="16.5" customHeight="1">
      <c r="B87" s="46"/>
      <c r="C87" s="233" t="s">
        <v>188</v>
      </c>
      <c r="D87" s="233" t="s">
        <v>164</v>
      </c>
      <c r="E87" s="234" t="s">
        <v>1261</v>
      </c>
      <c r="F87" s="235" t="s">
        <v>1262</v>
      </c>
      <c r="G87" s="236" t="s">
        <v>1253</v>
      </c>
      <c r="H87" s="237">
        <v>2</v>
      </c>
      <c r="I87" s="238"/>
      <c r="J87" s="239">
        <f>ROUND(I87*H87,2)</f>
        <v>0</v>
      </c>
      <c r="K87" s="235" t="s">
        <v>1249</v>
      </c>
      <c r="L87" s="72"/>
      <c r="M87" s="240" t="s">
        <v>21</v>
      </c>
      <c r="N87" s="241" t="s">
        <v>43</v>
      </c>
      <c r="O87" s="47"/>
      <c r="P87" s="242">
        <f>O87*H87</f>
        <v>0</v>
      </c>
      <c r="Q87" s="242">
        <v>0</v>
      </c>
      <c r="R87" s="242">
        <f>Q87*H87</f>
        <v>0</v>
      </c>
      <c r="S87" s="242">
        <v>0</v>
      </c>
      <c r="T87" s="243">
        <f>S87*H87</f>
        <v>0</v>
      </c>
      <c r="AR87" s="24" t="s">
        <v>169</v>
      </c>
      <c r="AT87" s="24" t="s">
        <v>164</v>
      </c>
      <c r="AU87" s="24" t="s">
        <v>80</v>
      </c>
      <c r="AY87" s="24" t="s">
        <v>161</v>
      </c>
      <c r="BE87" s="244">
        <f>IF(N87="základní",J87,0)</f>
        <v>0</v>
      </c>
      <c r="BF87" s="244">
        <f>IF(N87="snížená",J87,0)</f>
        <v>0</v>
      </c>
      <c r="BG87" s="244">
        <f>IF(N87="zákl. přenesená",J87,0)</f>
        <v>0</v>
      </c>
      <c r="BH87" s="244">
        <f>IF(N87="sníž. přenesená",J87,0)</f>
        <v>0</v>
      </c>
      <c r="BI87" s="244">
        <f>IF(N87="nulová",J87,0)</f>
        <v>0</v>
      </c>
      <c r="BJ87" s="24" t="s">
        <v>80</v>
      </c>
      <c r="BK87" s="244">
        <f>ROUND(I87*H87,2)</f>
        <v>0</v>
      </c>
      <c r="BL87" s="24" t="s">
        <v>169</v>
      </c>
      <c r="BM87" s="24" t="s">
        <v>1263</v>
      </c>
    </row>
    <row r="88" s="1" customFormat="1" ht="16.5" customHeight="1">
      <c r="B88" s="46"/>
      <c r="C88" s="233" t="s">
        <v>195</v>
      </c>
      <c r="D88" s="233" t="s">
        <v>164</v>
      </c>
      <c r="E88" s="234" t="s">
        <v>1264</v>
      </c>
      <c r="F88" s="235" t="s">
        <v>1265</v>
      </c>
      <c r="G88" s="236" t="s">
        <v>1253</v>
      </c>
      <c r="H88" s="237">
        <v>15</v>
      </c>
      <c r="I88" s="238"/>
      <c r="J88" s="239">
        <f>ROUND(I88*H88,2)</f>
        <v>0</v>
      </c>
      <c r="K88" s="235" t="s">
        <v>1249</v>
      </c>
      <c r="L88" s="72"/>
      <c r="M88" s="240" t="s">
        <v>21</v>
      </c>
      <c r="N88" s="241" t="s">
        <v>43</v>
      </c>
      <c r="O88" s="47"/>
      <c r="P88" s="242">
        <f>O88*H88</f>
        <v>0</v>
      </c>
      <c r="Q88" s="242">
        <v>0</v>
      </c>
      <c r="R88" s="242">
        <f>Q88*H88</f>
        <v>0</v>
      </c>
      <c r="S88" s="242">
        <v>0</v>
      </c>
      <c r="T88" s="243">
        <f>S88*H88</f>
        <v>0</v>
      </c>
      <c r="AR88" s="24" t="s">
        <v>169</v>
      </c>
      <c r="AT88" s="24" t="s">
        <v>164</v>
      </c>
      <c r="AU88" s="24" t="s">
        <v>80</v>
      </c>
      <c r="AY88" s="24" t="s">
        <v>161</v>
      </c>
      <c r="BE88" s="244">
        <f>IF(N88="základní",J88,0)</f>
        <v>0</v>
      </c>
      <c r="BF88" s="244">
        <f>IF(N88="snížená",J88,0)</f>
        <v>0</v>
      </c>
      <c r="BG88" s="244">
        <f>IF(N88="zákl. přenesená",J88,0)</f>
        <v>0</v>
      </c>
      <c r="BH88" s="244">
        <f>IF(N88="sníž. přenesená",J88,0)</f>
        <v>0</v>
      </c>
      <c r="BI88" s="244">
        <f>IF(N88="nulová",J88,0)</f>
        <v>0</v>
      </c>
      <c r="BJ88" s="24" t="s">
        <v>80</v>
      </c>
      <c r="BK88" s="244">
        <f>ROUND(I88*H88,2)</f>
        <v>0</v>
      </c>
      <c r="BL88" s="24" t="s">
        <v>169</v>
      </c>
      <c r="BM88" s="24" t="s">
        <v>1266</v>
      </c>
    </row>
    <row r="89" s="1" customFormat="1" ht="16.5" customHeight="1">
      <c r="B89" s="46"/>
      <c r="C89" s="233" t="s">
        <v>202</v>
      </c>
      <c r="D89" s="233" t="s">
        <v>164</v>
      </c>
      <c r="E89" s="234" t="s">
        <v>1267</v>
      </c>
      <c r="F89" s="235" t="s">
        <v>1268</v>
      </c>
      <c r="G89" s="236" t="s">
        <v>1253</v>
      </c>
      <c r="H89" s="237">
        <v>10</v>
      </c>
      <c r="I89" s="238"/>
      <c r="J89" s="239">
        <f>ROUND(I89*H89,2)</f>
        <v>0</v>
      </c>
      <c r="K89" s="235" t="s">
        <v>1249</v>
      </c>
      <c r="L89" s="72"/>
      <c r="M89" s="240" t="s">
        <v>21</v>
      </c>
      <c r="N89" s="241" t="s">
        <v>43</v>
      </c>
      <c r="O89" s="47"/>
      <c r="P89" s="242">
        <f>O89*H89</f>
        <v>0</v>
      </c>
      <c r="Q89" s="242">
        <v>0</v>
      </c>
      <c r="R89" s="242">
        <f>Q89*H89</f>
        <v>0</v>
      </c>
      <c r="S89" s="242">
        <v>0</v>
      </c>
      <c r="T89" s="243">
        <f>S89*H89</f>
        <v>0</v>
      </c>
      <c r="AR89" s="24" t="s">
        <v>169</v>
      </c>
      <c r="AT89" s="24" t="s">
        <v>164</v>
      </c>
      <c r="AU89" s="24" t="s">
        <v>80</v>
      </c>
      <c r="AY89" s="24" t="s">
        <v>161</v>
      </c>
      <c r="BE89" s="244">
        <f>IF(N89="základní",J89,0)</f>
        <v>0</v>
      </c>
      <c r="BF89" s="244">
        <f>IF(N89="snížená",J89,0)</f>
        <v>0</v>
      </c>
      <c r="BG89" s="244">
        <f>IF(N89="zákl. přenesená",J89,0)</f>
        <v>0</v>
      </c>
      <c r="BH89" s="244">
        <f>IF(N89="sníž. přenesená",J89,0)</f>
        <v>0</v>
      </c>
      <c r="BI89" s="244">
        <f>IF(N89="nulová",J89,0)</f>
        <v>0</v>
      </c>
      <c r="BJ89" s="24" t="s">
        <v>80</v>
      </c>
      <c r="BK89" s="244">
        <f>ROUND(I89*H89,2)</f>
        <v>0</v>
      </c>
      <c r="BL89" s="24" t="s">
        <v>169</v>
      </c>
      <c r="BM89" s="24" t="s">
        <v>1269</v>
      </c>
    </row>
    <row r="90" s="1" customFormat="1" ht="16.5" customHeight="1">
      <c r="B90" s="46"/>
      <c r="C90" s="233" t="s">
        <v>207</v>
      </c>
      <c r="D90" s="233" t="s">
        <v>164</v>
      </c>
      <c r="E90" s="234" t="s">
        <v>1270</v>
      </c>
      <c r="F90" s="235" t="s">
        <v>1271</v>
      </c>
      <c r="G90" s="236" t="s">
        <v>1253</v>
      </c>
      <c r="H90" s="237">
        <v>3</v>
      </c>
      <c r="I90" s="238"/>
      <c r="J90" s="239">
        <f>ROUND(I90*H90,2)</f>
        <v>0</v>
      </c>
      <c r="K90" s="235" t="s">
        <v>1249</v>
      </c>
      <c r="L90" s="72"/>
      <c r="M90" s="240" t="s">
        <v>21</v>
      </c>
      <c r="N90" s="241" t="s">
        <v>43</v>
      </c>
      <c r="O90" s="47"/>
      <c r="P90" s="242">
        <f>O90*H90</f>
        <v>0</v>
      </c>
      <c r="Q90" s="242">
        <v>0</v>
      </c>
      <c r="R90" s="242">
        <f>Q90*H90</f>
        <v>0</v>
      </c>
      <c r="S90" s="242">
        <v>0</v>
      </c>
      <c r="T90" s="243">
        <f>S90*H90</f>
        <v>0</v>
      </c>
      <c r="AR90" s="24" t="s">
        <v>169</v>
      </c>
      <c r="AT90" s="24" t="s">
        <v>164</v>
      </c>
      <c r="AU90" s="24" t="s">
        <v>80</v>
      </c>
      <c r="AY90" s="24" t="s">
        <v>161</v>
      </c>
      <c r="BE90" s="244">
        <f>IF(N90="základní",J90,0)</f>
        <v>0</v>
      </c>
      <c r="BF90" s="244">
        <f>IF(N90="snížená",J90,0)</f>
        <v>0</v>
      </c>
      <c r="BG90" s="244">
        <f>IF(N90="zákl. přenesená",J90,0)</f>
        <v>0</v>
      </c>
      <c r="BH90" s="244">
        <f>IF(N90="sníž. přenesená",J90,0)</f>
        <v>0</v>
      </c>
      <c r="BI90" s="244">
        <f>IF(N90="nulová",J90,0)</f>
        <v>0</v>
      </c>
      <c r="BJ90" s="24" t="s">
        <v>80</v>
      </c>
      <c r="BK90" s="244">
        <f>ROUND(I90*H90,2)</f>
        <v>0</v>
      </c>
      <c r="BL90" s="24" t="s">
        <v>169</v>
      </c>
      <c r="BM90" s="24" t="s">
        <v>1272</v>
      </c>
    </row>
    <row r="91" s="1" customFormat="1" ht="16.5" customHeight="1">
      <c r="B91" s="46"/>
      <c r="C91" s="233" t="s">
        <v>214</v>
      </c>
      <c r="D91" s="233" t="s">
        <v>164</v>
      </c>
      <c r="E91" s="234" t="s">
        <v>1273</v>
      </c>
      <c r="F91" s="235" t="s">
        <v>1274</v>
      </c>
      <c r="G91" s="236" t="s">
        <v>1253</v>
      </c>
      <c r="H91" s="237">
        <v>10</v>
      </c>
      <c r="I91" s="238"/>
      <c r="J91" s="239">
        <f>ROUND(I91*H91,2)</f>
        <v>0</v>
      </c>
      <c r="K91" s="235" t="s">
        <v>1249</v>
      </c>
      <c r="L91" s="72"/>
      <c r="M91" s="240" t="s">
        <v>21</v>
      </c>
      <c r="N91" s="241" t="s">
        <v>43</v>
      </c>
      <c r="O91" s="47"/>
      <c r="P91" s="242">
        <f>O91*H91</f>
        <v>0</v>
      </c>
      <c r="Q91" s="242">
        <v>0</v>
      </c>
      <c r="R91" s="242">
        <f>Q91*H91</f>
        <v>0</v>
      </c>
      <c r="S91" s="242">
        <v>0</v>
      </c>
      <c r="T91" s="243">
        <f>S91*H91</f>
        <v>0</v>
      </c>
      <c r="AR91" s="24" t="s">
        <v>169</v>
      </c>
      <c r="AT91" s="24" t="s">
        <v>164</v>
      </c>
      <c r="AU91" s="24" t="s">
        <v>80</v>
      </c>
      <c r="AY91" s="24" t="s">
        <v>161</v>
      </c>
      <c r="BE91" s="244">
        <f>IF(N91="základní",J91,0)</f>
        <v>0</v>
      </c>
      <c r="BF91" s="244">
        <f>IF(N91="snížená",J91,0)</f>
        <v>0</v>
      </c>
      <c r="BG91" s="244">
        <f>IF(N91="zákl. přenesená",J91,0)</f>
        <v>0</v>
      </c>
      <c r="BH91" s="244">
        <f>IF(N91="sníž. přenesená",J91,0)</f>
        <v>0</v>
      </c>
      <c r="BI91" s="244">
        <f>IF(N91="nulová",J91,0)</f>
        <v>0</v>
      </c>
      <c r="BJ91" s="24" t="s">
        <v>80</v>
      </c>
      <c r="BK91" s="244">
        <f>ROUND(I91*H91,2)</f>
        <v>0</v>
      </c>
      <c r="BL91" s="24" t="s">
        <v>169</v>
      </c>
      <c r="BM91" s="24" t="s">
        <v>1275</v>
      </c>
    </row>
    <row r="92" s="1" customFormat="1" ht="16.5" customHeight="1">
      <c r="B92" s="46"/>
      <c r="C92" s="233" t="s">
        <v>218</v>
      </c>
      <c r="D92" s="233" t="s">
        <v>164</v>
      </c>
      <c r="E92" s="234" t="s">
        <v>1276</v>
      </c>
      <c r="F92" s="235" t="s">
        <v>1277</v>
      </c>
      <c r="G92" s="236" t="s">
        <v>1253</v>
      </c>
      <c r="H92" s="237">
        <v>1</v>
      </c>
      <c r="I92" s="238"/>
      <c r="J92" s="239">
        <f>ROUND(I92*H92,2)</f>
        <v>0</v>
      </c>
      <c r="K92" s="235" t="s">
        <v>1249</v>
      </c>
      <c r="L92" s="72"/>
      <c r="M92" s="240" t="s">
        <v>21</v>
      </c>
      <c r="N92" s="241" t="s">
        <v>43</v>
      </c>
      <c r="O92" s="47"/>
      <c r="P92" s="242">
        <f>O92*H92</f>
        <v>0</v>
      </c>
      <c r="Q92" s="242">
        <v>0</v>
      </c>
      <c r="R92" s="242">
        <f>Q92*H92</f>
        <v>0</v>
      </c>
      <c r="S92" s="242">
        <v>0</v>
      </c>
      <c r="T92" s="243">
        <f>S92*H92</f>
        <v>0</v>
      </c>
      <c r="AR92" s="24" t="s">
        <v>169</v>
      </c>
      <c r="AT92" s="24" t="s">
        <v>164</v>
      </c>
      <c r="AU92" s="24" t="s">
        <v>80</v>
      </c>
      <c r="AY92" s="24" t="s">
        <v>161</v>
      </c>
      <c r="BE92" s="244">
        <f>IF(N92="základní",J92,0)</f>
        <v>0</v>
      </c>
      <c r="BF92" s="244">
        <f>IF(N92="snížená",J92,0)</f>
        <v>0</v>
      </c>
      <c r="BG92" s="244">
        <f>IF(N92="zákl. přenesená",J92,0)</f>
        <v>0</v>
      </c>
      <c r="BH92" s="244">
        <f>IF(N92="sníž. přenesená",J92,0)</f>
        <v>0</v>
      </c>
      <c r="BI92" s="244">
        <f>IF(N92="nulová",J92,0)</f>
        <v>0</v>
      </c>
      <c r="BJ92" s="24" t="s">
        <v>80</v>
      </c>
      <c r="BK92" s="244">
        <f>ROUND(I92*H92,2)</f>
        <v>0</v>
      </c>
      <c r="BL92" s="24" t="s">
        <v>169</v>
      </c>
      <c r="BM92" s="24" t="s">
        <v>1278</v>
      </c>
    </row>
    <row r="93" s="1" customFormat="1" ht="16.5" customHeight="1">
      <c r="B93" s="46"/>
      <c r="C93" s="233" t="s">
        <v>223</v>
      </c>
      <c r="D93" s="233" t="s">
        <v>164</v>
      </c>
      <c r="E93" s="234" t="s">
        <v>1279</v>
      </c>
      <c r="F93" s="235" t="s">
        <v>1280</v>
      </c>
      <c r="G93" s="236" t="s">
        <v>1253</v>
      </c>
      <c r="H93" s="237">
        <v>1</v>
      </c>
      <c r="I93" s="238"/>
      <c r="J93" s="239">
        <f>ROUND(I93*H93,2)</f>
        <v>0</v>
      </c>
      <c r="K93" s="235" t="s">
        <v>1249</v>
      </c>
      <c r="L93" s="72"/>
      <c r="M93" s="240" t="s">
        <v>21</v>
      </c>
      <c r="N93" s="241" t="s">
        <v>43</v>
      </c>
      <c r="O93" s="47"/>
      <c r="P93" s="242">
        <f>O93*H93</f>
        <v>0</v>
      </c>
      <c r="Q93" s="242">
        <v>0</v>
      </c>
      <c r="R93" s="242">
        <f>Q93*H93</f>
        <v>0</v>
      </c>
      <c r="S93" s="242">
        <v>0</v>
      </c>
      <c r="T93" s="243">
        <f>S93*H93</f>
        <v>0</v>
      </c>
      <c r="AR93" s="24" t="s">
        <v>169</v>
      </c>
      <c r="AT93" s="24" t="s">
        <v>164</v>
      </c>
      <c r="AU93" s="24" t="s">
        <v>80</v>
      </c>
      <c r="AY93" s="24" t="s">
        <v>161</v>
      </c>
      <c r="BE93" s="244">
        <f>IF(N93="základní",J93,0)</f>
        <v>0</v>
      </c>
      <c r="BF93" s="244">
        <f>IF(N93="snížená",J93,0)</f>
        <v>0</v>
      </c>
      <c r="BG93" s="244">
        <f>IF(N93="zákl. přenesená",J93,0)</f>
        <v>0</v>
      </c>
      <c r="BH93" s="244">
        <f>IF(N93="sníž. přenesená",J93,0)</f>
        <v>0</v>
      </c>
      <c r="BI93" s="244">
        <f>IF(N93="nulová",J93,0)</f>
        <v>0</v>
      </c>
      <c r="BJ93" s="24" t="s">
        <v>80</v>
      </c>
      <c r="BK93" s="244">
        <f>ROUND(I93*H93,2)</f>
        <v>0</v>
      </c>
      <c r="BL93" s="24" t="s">
        <v>169</v>
      </c>
      <c r="BM93" s="24" t="s">
        <v>1281</v>
      </c>
    </row>
    <row r="94" s="1" customFormat="1" ht="16.5" customHeight="1">
      <c r="B94" s="46"/>
      <c r="C94" s="233" t="s">
        <v>227</v>
      </c>
      <c r="D94" s="233" t="s">
        <v>164</v>
      </c>
      <c r="E94" s="234" t="s">
        <v>1282</v>
      </c>
      <c r="F94" s="235" t="s">
        <v>1283</v>
      </c>
      <c r="G94" s="236" t="s">
        <v>1253</v>
      </c>
      <c r="H94" s="237">
        <v>1</v>
      </c>
      <c r="I94" s="238"/>
      <c r="J94" s="239">
        <f>ROUND(I94*H94,2)</f>
        <v>0</v>
      </c>
      <c r="K94" s="235" t="s">
        <v>1249</v>
      </c>
      <c r="L94" s="72"/>
      <c r="M94" s="240" t="s">
        <v>21</v>
      </c>
      <c r="N94" s="241" t="s">
        <v>43</v>
      </c>
      <c r="O94" s="47"/>
      <c r="P94" s="242">
        <f>O94*H94</f>
        <v>0</v>
      </c>
      <c r="Q94" s="242">
        <v>0</v>
      </c>
      <c r="R94" s="242">
        <f>Q94*H94</f>
        <v>0</v>
      </c>
      <c r="S94" s="242">
        <v>0</v>
      </c>
      <c r="T94" s="243">
        <f>S94*H94</f>
        <v>0</v>
      </c>
      <c r="AR94" s="24" t="s">
        <v>169</v>
      </c>
      <c r="AT94" s="24" t="s">
        <v>164</v>
      </c>
      <c r="AU94" s="24" t="s">
        <v>80</v>
      </c>
      <c r="AY94" s="24" t="s">
        <v>161</v>
      </c>
      <c r="BE94" s="244">
        <f>IF(N94="základní",J94,0)</f>
        <v>0</v>
      </c>
      <c r="BF94" s="244">
        <f>IF(N94="snížená",J94,0)</f>
        <v>0</v>
      </c>
      <c r="BG94" s="244">
        <f>IF(N94="zákl. přenesená",J94,0)</f>
        <v>0</v>
      </c>
      <c r="BH94" s="244">
        <f>IF(N94="sníž. přenesená",J94,0)</f>
        <v>0</v>
      </c>
      <c r="BI94" s="244">
        <f>IF(N94="nulová",J94,0)</f>
        <v>0</v>
      </c>
      <c r="BJ94" s="24" t="s">
        <v>80</v>
      </c>
      <c r="BK94" s="244">
        <f>ROUND(I94*H94,2)</f>
        <v>0</v>
      </c>
      <c r="BL94" s="24" t="s">
        <v>169</v>
      </c>
      <c r="BM94" s="24" t="s">
        <v>1284</v>
      </c>
    </row>
    <row r="95" s="1" customFormat="1" ht="16.5" customHeight="1">
      <c r="B95" s="46"/>
      <c r="C95" s="233" t="s">
        <v>232</v>
      </c>
      <c r="D95" s="233" t="s">
        <v>164</v>
      </c>
      <c r="E95" s="234" t="s">
        <v>1285</v>
      </c>
      <c r="F95" s="235" t="s">
        <v>1286</v>
      </c>
      <c r="G95" s="236" t="s">
        <v>1253</v>
      </c>
      <c r="H95" s="237">
        <v>1</v>
      </c>
      <c r="I95" s="238"/>
      <c r="J95" s="239">
        <f>ROUND(I95*H95,2)</f>
        <v>0</v>
      </c>
      <c r="K95" s="235" t="s">
        <v>1249</v>
      </c>
      <c r="L95" s="72"/>
      <c r="M95" s="240" t="s">
        <v>21</v>
      </c>
      <c r="N95" s="241" t="s">
        <v>43</v>
      </c>
      <c r="O95" s="47"/>
      <c r="P95" s="242">
        <f>O95*H95</f>
        <v>0</v>
      </c>
      <c r="Q95" s="242">
        <v>0</v>
      </c>
      <c r="R95" s="242">
        <f>Q95*H95</f>
        <v>0</v>
      </c>
      <c r="S95" s="242">
        <v>0</v>
      </c>
      <c r="T95" s="243">
        <f>S95*H95</f>
        <v>0</v>
      </c>
      <c r="AR95" s="24" t="s">
        <v>169</v>
      </c>
      <c r="AT95" s="24" t="s">
        <v>164</v>
      </c>
      <c r="AU95" s="24" t="s">
        <v>80</v>
      </c>
      <c r="AY95" s="24" t="s">
        <v>161</v>
      </c>
      <c r="BE95" s="244">
        <f>IF(N95="základní",J95,0)</f>
        <v>0</v>
      </c>
      <c r="BF95" s="244">
        <f>IF(N95="snížená",J95,0)</f>
        <v>0</v>
      </c>
      <c r="BG95" s="244">
        <f>IF(N95="zákl. přenesená",J95,0)</f>
        <v>0</v>
      </c>
      <c r="BH95" s="244">
        <f>IF(N95="sníž. přenesená",J95,0)</f>
        <v>0</v>
      </c>
      <c r="BI95" s="244">
        <f>IF(N95="nulová",J95,0)</f>
        <v>0</v>
      </c>
      <c r="BJ95" s="24" t="s">
        <v>80</v>
      </c>
      <c r="BK95" s="244">
        <f>ROUND(I95*H95,2)</f>
        <v>0</v>
      </c>
      <c r="BL95" s="24" t="s">
        <v>169</v>
      </c>
      <c r="BM95" s="24" t="s">
        <v>1287</v>
      </c>
    </row>
    <row r="96" s="1" customFormat="1" ht="16.5" customHeight="1">
      <c r="B96" s="46"/>
      <c r="C96" s="233" t="s">
        <v>244</v>
      </c>
      <c r="D96" s="233" t="s">
        <v>164</v>
      </c>
      <c r="E96" s="234" t="s">
        <v>1288</v>
      </c>
      <c r="F96" s="235" t="s">
        <v>1289</v>
      </c>
      <c r="G96" s="236" t="s">
        <v>1253</v>
      </c>
      <c r="H96" s="237">
        <v>1</v>
      </c>
      <c r="I96" s="238"/>
      <c r="J96" s="239">
        <f>ROUND(I96*H96,2)</f>
        <v>0</v>
      </c>
      <c r="K96" s="235" t="s">
        <v>1249</v>
      </c>
      <c r="L96" s="72"/>
      <c r="M96" s="240" t="s">
        <v>21</v>
      </c>
      <c r="N96" s="241" t="s">
        <v>43</v>
      </c>
      <c r="O96" s="47"/>
      <c r="P96" s="242">
        <f>O96*H96</f>
        <v>0</v>
      </c>
      <c r="Q96" s="242">
        <v>0</v>
      </c>
      <c r="R96" s="242">
        <f>Q96*H96</f>
        <v>0</v>
      </c>
      <c r="S96" s="242">
        <v>0</v>
      </c>
      <c r="T96" s="243">
        <f>S96*H96</f>
        <v>0</v>
      </c>
      <c r="AR96" s="24" t="s">
        <v>169</v>
      </c>
      <c r="AT96" s="24" t="s">
        <v>164</v>
      </c>
      <c r="AU96" s="24" t="s">
        <v>80</v>
      </c>
      <c r="AY96" s="24" t="s">
        <v>161</v>
      </c>
      <c r="BE96" s="244">
        <f>IF(N96="základní",J96,0)</f>
        <v>0</v>
      </c>
      <c r="BF96" s="244">
        <f>IF(N96="snížená",J96,0)</f>
        <v>0</v>
      </c>
      <c r="BG96" s="244">
        <f>IF(N96="zákl. přenesená",J96,0)</f>
        <v>0</v>
      </c>
      <c r="BH96" s="244">
        <f>IF(N96="sníž. přenesená",J96,0)</f>
        <v>0</v>
      </c>
      <c r="BI96" s="244">
        <f>IF(N96="nulová",J96,0)</f>
        <v>0</v>
      </c>
      <c r="BJ96" s="24" t="s">
        <v>80</v>
      </c>
      <c r="BK96" s="244">
        <f>ROUND(I96*H96,2)</f>
        <v>0</v>
      </c>
      <c r="BL96" s="24" t="s">
        <v>169</v>
      </c>
      <c r="BM96" s="24" t="s">
        <v>1290</v>
      </c>
    </row>
    <row r="97" s="11" customFormat="1" ht="37.44" customHeight="1">
      <c r="B97" s="217"/>
      <c r="C97" s="218"/>
      <c r="D97" s="219" t="s">
        <v>71</v>
      </c>
      <c r="E97" s="220" t="s">
        <v>1291</v>
      </c>
      <c r="F97" s="220" t="s">
        <v>1292</v>
      </c>
      <c r="G97" s="218"/>
      <c r="H97" s="218"/>
      <c r="I97" s="221"/>
      <c r="J97" s="222">
        <f>BK97</f>
        <v>0</v>
      </c>
      <c r="K97" s="218"/>
      <c r="L97" s="223"/>
      <c r="M97" s="224"/>
      <c r="N97" s="225"/>
      <c r="O97" s="225"/>
      <c r="P97" s="226">
        <f>SUM(P98:P181)</f>
        <v>0</v>
      </c>
      <c r="Q97" s="225"/>
      <c r="R97" s="226">
        <f>SUM(R98:R181)</f>
        <v>0</v>
      </c>
      <c r="S97" s="225"/>
      <c r="T97" s="227">
        <f>SUM(T98:T181)</f>
        <v>0</v>
      </c>
      <c r="AR97" s="228" t="s">
        <v>80</v>
      </c>
      <c r="AT97" s="229" t="s">
        <v>71</v>
      </c>
      <c r="AU97" s="229" t="s">
        <v>72</v>
      </c>
      <c r="AY97" s="228" t="s">
        <v>161</v>
      </c>
      <c r="BK97" s="230">
        <f>SUM(BK98:BK181)</f>
        <v>0</v>
      </c>
    </row>
    <row r="98" s="1" customFormat="1" ht="16.5" customHeight="1">
      <c r="B98" s="46"/>
      <c r="C98" s="278" t="s">
        <v>10</v>
      </c>
      <c r="D98" s="278" t="s">
        <v>286</v>
      </c>
      <c r="E98" s="279" t="s">
        <v>1293</v>
      </c>
      <c r="F98" s="280" t="s">
        <v>1294</v>
      </c>
      <c r="G98" s="281" t="s">
        <v>282</v>
      </c>
      <c r="H98" s="282">
        <v>40</v>
      </c>
      <c r="I98" s="283"/>
      <c r="J98" s="284">
        <f>ROUND(I98*H98,2)</f>
        <v>0</v>
      </c>
      <c r="K98" s="280" t="s">
        <v>1249</v>
      </c>
      <c r="L98" s="285"/>
      <c r="M98" s="286" t="s">
        <v>21</v>
      </c>
      <c r="N98" s="287" t="s">
        <v>43</v>
      </c>
      <c r="O98" s="47"/>
      <c r="P98" s="242">
        <f>O98*H98</f>
        <v>0</v>
      </c>
      <c r="Q98" s="242">
        <v>0</v>
      </c>
      <c r="R98" s="242">
        <f>Q98*H98</f>
        <v>0</v>
      </c>
      <c r="S98" s="242">
        <v>0</v>
      </c>
      <c r="T98" s="243">
        <f>S98*H98</f>
        <v>0</v>
      </c>
      <c r="AR98" s="24" t="s">
        <v>207</v>
      </c>
      <c r="AT98" s="24" t="s">
        <v>286</v>
      </c>
      <c r="AU98" s="24" t="s">
        <v>80</v>
      </c>
      <c r="AY98" s="24" t="s">
        <v>161</v>
      </c>
      <c r="BE98" s="244">
        <f>IF(N98="základní",J98,0)</f>
        <v>0</v>
      </c>
      <c r="BF98" s="244">
        <f>IF(N98="snížená",J98,0)</f>
        <v>0</v>
      </c>
      <c r="BG98" s="244">
        <f>IF(N98="zákl. přenesená",J98,0)</f>
        <v>0</v>
      </c>
      <c r="BH98" s="244">
        <f>IF(N98="sníž. přenesená",J98,0)</f>
        <v>0</v>
      </c>
      <c r="BI98" s="244">
        <f>IF(N98="nulová",J98,0)</f>
        <v>0</v>
      </c>
      <c r="BJ98" s="24" t="s">
        <v>80</v>
      </c>
      <c r="BK98" s="244">
        <f>ROUND(I98*H98,2)</f>
        <v>0</v>
      </c>
      <c r="BL98" s="24" t="s">
        <v>169</v>
      </c>
      <c r="BM98" s="24" t="s">
        <v>1295</v>
      </c>
    </row>
    <row r="99" s="1" customFormat="1" ht="16.5" customHeight="1">
      <c r="B99" s="46"/>
      <c r="C99" s="278" t="s">
        <v>255</v>
      </c>
      <c r="D99" s="278" t="s">
        <v>286</v>
      </c>
      <c r="E99" s="279" t="s">
        <v>1296</v>
      </c>
      <c r="F99" s="280" t="s">
        <v>1297</v>
      </c>
      <c r="G99" s="281" t="s">
        <v>282</v>
      </c>
      <c r="H99" s="282">
        <v>50</v>
      </c>
      <c r="I99" s="283"/>
      <c r="J99" s="284">
        <f>ROUND(I99*H99,2)</f>
        <v>0</v>
      </c>
      <c r="K99" s="280" t="s">
        <v>1249</v>
      </c>
      <c r="L99" s="285"/>
      <c r="M99" s="286" t="s">
        <v>21</v>
      </c>
      <c r="N99" s="287" t="s">
        <v>43</v>
      </c>
      <c r="O99" s="47"/>
      <c r="P99" s="242">
        <f>O99*H99</f>
        <v>0</v>
      </c>
      <c r="Q99" s="242">
        <v>0</v>
      </c>
      <c r="R99" s="242">
        <f>Q99*H99</f>
        <v>0</v>
      </c>
      <c r="S99" s="242">
        <v>0</v>
      </c>
      <c r="T99" s="243">
        <f>S99*H99</f>
        <v>0</v>
      </c>
      <c r="AR99" s="24" t="s">
        <v>207</v>
      </c>
      <c r="AT99" s="24" t="s">
        <v>286</v>
      </c>
      <c r="AU99" s="24" t="s">
        <v>80</v>
      </c>
      <c r="AY99" s="24" t="s">
        <v>161</v>
      </c>
      <c r="BE99" s="244">
        <f>IF(N99="základní",J99,0)</f>
        <v>0</v>
      </c>
      <c r="BF99" s="244">
        <f>IF(N99="snížená",J99,0)</f>
        <v>0</v>
      </c>
      <c r="BG99" s="244">
        <f>IF(N99="zákl. přenesená",J99,0)</f>
        <v>0</v>
      </c>
      <c r="BH99" s="244">
        <f>IF(N99="sníž. přenesená",J99,0)</f>
        <v>0</v>
      </c>
      <c r="BI99" s="244">
        <f>IF(N99="nulová",J99,0)</f>
        <v>0</v>
      </c>
      <c r="BJ99" s="24" t="s">
        <v>80</v>
      </c>
      <c r="BK99" s="244">
        <f>ROUND(I99*H99,2)</f>
        <v>0</v>
      </c>
      <c r="BL99" s="24" t="s">
        <v>169</v>
      </c>
      <c r="BM99" s="24" t="s">
        <v>1298</v>
      </c>
    </row>
    <row r="100" s="1" customFormat="1" ht="16.5" customHeight="1">
      <c r="B100" s="46"/>
      <c r="C100" s="278" t="s">
        <v>264</v>
      </c>
      <c r="D100" s="278" t="s">
        <v>286</v>
      </c>
      <c r="E100" s="279" t="s">
        <v>1299</v>
      </c>
      <c r="F100" s="280" t="s">
        <v>1300</v>
      </c>
      <c r="G100" s="281" t="s">
        <v>282</v>
      </c>
      <c r="H100" s="282">
        <v>20</v>
      </c>
      <c r="I100" s="283"/>
      <c r="J100" s="284">
        <f>ROUND(I100*H100,2)</f>
        <v>0</v>
      </c>
      <c r="K100" s="280" t="s">
        <v>1249</v>
      </c>
      <c r="L100" s="285"/>
      <c r="M100" s="286" t="s">
        <v>21</v>
      </c>
      <c r="N100" s="287" t="s">
        <v>43</v>
      </c>
      <c r="O100" s="47"/>
      <c r="P100" s="242">
        <f>O100*H100</f>
        <v>0</v>
      </c>
      <c r="Q100" s="242">
        <v>0</v>
      </c>
      <c r="R100" s="242">
        <f>Q100*H100</f>
        <v>0</v>
      </c>
      <c r="S100" s="242">
        <v>0</v>
      </c>
      <c r="T100" s="243">
        <f>S100*H100</f>
        <v>0</v>
      </c>
      <c r="AR100" s="24" t="s">
        <v>207</v>
      </c>
      <c r="AT100" s="24" t="s">
        <v>286</v>
      </c>
      <c r="AU100" s="24" t="s">
        <v>80</v>
      </c>
      <c r="AY100" s="24" t="s">
        <v>161</v>
      </c>
      <c r="BE100" s="244">
        <f>IF(N100="základní",J100,0)</f>
        <v>0</v>
      </c>
      <c r="BF100" s="244">
        <f>IF(N100="snížená",J100,0)</f>
        <v>0</v>
      </c>
      <c r="BG100" s="244">
        <f>IF(N100="zákl. přenesená",J100,0)</f>
        <v>0</v>
      </c>
      <c r="BH100" s="244">
        <f>IF(N100="sníž. přenesená",J100,0)</f>
        <v>0</v>
      </c>
      <c r="BI100" s="244">
        <f>IF(N100="nulová",J100,0)</f>
        <v>0</v>
      </c>
      <c r="BJ100" s="24" t="s">
        <v>80</v>
      </c>
      <c r="BK100" s="244">
        <f>ROUND(I100*H100,2)</f>
        <v>0</v>
      </c>
      <c r="BL100" s="24" t="s">
        <v>169</v>
      </c>
      <c r="BM100" s="24" t="s">
        <v>1301</v>
      </c>
    </row>
    <row r="101" s="1" customFormat="1" ht="16.5" customHeight="1">
      <c r="B101" s="46"/>
      <c r="C101" s="278" t="s">
        <v>270</v>
      </c>
      <c r="D101" s="278" t="s">
        <v>286</v>
      </c>
      <c r="E101" s="279" t="s">
        <v>1302</v>
      </c>
      <c r="F101" s="280" t="s">
        <v>1303</v>
      </c>
      <c r="G101" s="281" t="s">
        <v>282</v>
      </c>
      <c r="H101" s="282">
        <v>295</v>
      </c>
      <c r="I101" s="283"/>
      <c r="J101" s="284">
        <f>ROUND(I101*H101,2)</f>
        <v>0</v>
      </c>
      <c r="K101" s="280" t="s">
        <v>1249</v>
      </c>
      <c r="L101" s="285"/>
      <c r="M101" s="286" t="s">
        <v>21</v>
      </c>
      <c r="N101" s="287" t="s">
        <v>43</v>
      </c>
      <c r="O101" s="47"/>
      <c r="P101" s="242">
        <f>O101*H101</f>
        <v>0</v>
      </c>
      <c r="Q101" s="242">
        <v>0</v>
      </c>
      <c r="R101" s="242">
        <f>Q101*H101</f>
        <v>0</v>
      </c>
      <c r="S101" s="242">
        <v>0</v>
      </c>
      <c r="T101" s="243">
        <f>S101*H101</f>
        <v>0</v>
      </c>
      <c r="AR101" s="24" t="s">
        <v>207</v>
      </c>
      <c r="AT101" s="24" t="s">
        <v>286</v>
      </c>
      <c r="AU101" s="24" t="s">
        <v>80</v>
      </c>
      <c r="AY101" s="24" t="s">
        <v>161</v>
      </c>
      <c r="BE101" s="244">
        <f>IF(N101="základní",J101,0)</f>
        <v>0</v>
      </c>
      <c r="BF101" s="244">
        <f>IF(N101="snížená",J101,0)</f>
        <v>0</v>
      </c>
      <c r="BG101" s="244">
        <f>IF(N101="zákl. přenesená",J101,0)</f>
        <v>0</v>
      </c>
      <c r="BH101" s="244">
        <f>IF(N101="sníž. přenesená",J101,0)</f>
        <v>0</v>
      </c>
      <c r="BI101" s="244">
        <f>IF(N101="nulová",J101,0)</f>
        <v>0</v>
      </c>
      <c r="BJ101" s="24" t="s">
        <v>80</v>
      </c>
      <c r="BK101" s="244">
        <f>ROUND(I101*H101,2)</f>
        <v>0</v>
      </c>
      <c r="BL101" s="24" t="s">
        <v>169</v>
      </c>
      <c r="BM101" s="24" t="s">
        <v>1304</v>
      </c>
    </row>
    <row r="102" s="1" customFormat="1" ht="16.5" customHeight="1">
      <c r="B102" s="46"/>
      <c r="C102" s="278" t="s">
        <v>275</v>
      </c>
      <c r="D102" s="278" t="s">
        <v>286</v>
      </c>
      <c r="E102" s="279" t="s">
        <v>1305</v>
      </c>
      <c r="F102" s="280" t="s">
        <v>1306</v>
      </c>
      <c r="G102" s="281" t="s">
        <v>282</v>
      </c>
      <c r="H102" s="282">
        <v>10</v>
      </c>
      <c r="I102" s="283"/>
      <c r="J102" s="284">
        <f>ROUND(I102*H102,2)</f>
        <v>0</v>
      </c>
      <c r="K102" s="280" t="s">
        <v>1249</v>
      </c>
      <c r="L102" s="285"/>
      <c r="M102" s="286" t="s">
        <v>21</v>
      </c>
      <c r="N102" s="287" t="s">
        <v>43</v>
      </c>
      <c r="O102" s="47"/>
      <c r="P102" s="242">
        <f>O102*H102</f>
        <v>0</v>
      </c>
      <c r="Q102" s="242">
        <v>0</v>
      </c>
      <c r="R102" s="242">
        <f>Q102*H102</f>
        <v>0</v>
      </c>
      <c r="S102" s="242">
        <v>0</v>
      </c>
      <c r="T102" s="243">
        <f>S102*H102</f>
        <v>0</v>
      </c>
      <c r="AR102" s="24" t="s">
        <v>207</v>
      </c>
      <c r="AT102" s="24" t="s">
        <v>286</v>
      </c>
      <c r="AU102" s="24" t="s">
        <v>80</v>
      </c>
      <c r="AY102" s="24" t="s">
        <v>161</v>
      </c>
      <c r="BE102" s="244">
        <f>IF(N102="základní",J102,0)</f>
        <v>0</v>
      </c>
      <c r="BF102" s="244">
        <f>IF(N102="snížená",J102,0)</f>
        <v>0</v>
      </c>
      <c r="BG102" s="244">
        <f>IF(N102="zákl. přenesená",J102,0)</f>
        <v>0</v>
      </c>
      <c r="BH102" s="244">
        <f>IF(N102="sníž. přenesená",J102,0)</f>
        <v>0</v>
      </c>
      <c r="BI102" s="244">
        <f>IF(N102="nulová",J102,0)</f>
        <v>0</v>
      </c>
      <c r="BJ102" s="24" t="s">
        <v>80</v>
      </c>
      <c r="BK102" s="244">
        <f>ROUND(I102*H102,2)</f>
        <v>0</v>
      </c>
      <c r="BL102" s="24" t="s">
        <v>169</v>
      </c>
      <c r="BM102" s="24" t="s">
        <v>1307</v>
      </c>
    </row>
    <row r="103" s="1" customFormat="1" ht="16.5" customHeight="1">
      <c r="B103" s="46"/>
      <c r="C103" s="278" t="s">
        <v>279</v>
      </c>
      <c r="D103" s="278" t="s">
        <v>286</v>
      </c>
      <c r="E103" s="279" t="s">
        <v>1308</v>
      </c>
      <c r="F103" s="280" t="s">
        <v>1309</v>
      </c>
      <c r="G103" s="281" t="s">
        <v>282</v>
      </c>
      <c r="H103" s="282">
        <v>930</v>
      </c>
      <c r="I103" s="283"/>
      <c r="J103" s="284">
        <f>ROUND(I103*H103,2)</f>
        <v>0</v>
      </c>
      <c r="K103" s="280" t="s">
        <v>1249</v>
      </c>
      <c r="L103" s="285"/>
      <c r="M103" s="286" t="s">
        <v>21</v>
      </c>
      <c r="N103" s="287" t="s">
        <v>43</v>
      </c>
      <c r="O103" s="47"/>
      <c r="P103" s="242">
        <f>O103*H103</f>
        <v>0</v>
      </c>
      <c r="Q103" s="242">
        <v>0</v>
      </c>
      <c r="R103" s="242">
        <f>Q103*H103</f>
        <v>0</v>
      </c>
      <c r="S103" s="242">
        <v>0</v>
      </c>
      <c r="T103" s="243">
        <f>S103*H103</f>
        <v>0</v>
      </c>
      <c r="AR103" s="24" t="s">
        <v>207</v>
      </c>
      <c r="AT103" s="24" t="s">
        <v>286</v>
      </c>
      <c r="AU103" s="24" t="s">
        <v>80</v>
      </c>
      <c r="AY103" s="24" t="s">
        <v>161</v>
      </c>
      <c r="BE103" s="244">
        <f>IF(N103="základní",J103,0)</f>
        <v>0</v>
      </c>
      <c r="BF103" s="244">
        <f>IF(N103="snížená",J103,0)</f>
        <v>0</v>
      </c>
      <c r="BG103" s="244">
        <f>IF(N103="zákl. přenesená",J103,0)</f>
        <v>0</v>
      </c>
      <c r="BH103" s="244">
        <f>IF(N103="sníž. přenesená",J103,0)</f>
        <v>0</v>
      </c>
      <c r="BI103" s="244">
        <f>IF(N103="nulová",J103,0)</f>
        <v>0</v>
      </c>
      <c r="BJ103" s="24" t="s">
        <v>80</v>
      </c>
      <c r="BK103" s="244">
        <f>ROUND(I103*H103,2)</f>
        <v>0</v>
      </c>
      <c r="BL103" s="24" t="s">
        <v>169</v>
      </c>
      <c r="BM103" s="24" t="s">
        <v>1310</v>
      </c>
    </row>
    <row r="104" s="1" customFormat="1" ht="16.5" customHeight="1">
      <c r="B104" s="46"/>
      <c r="C104" s="278" t="s">
        <v>9</v>
      </c>
      <c r="D104" s="278" t="s">
        <v>286</v>
      </c>
      <c r="E104" s="279" t="s">
        <v>1311</v>
      </c>
      <c r="F104" s="280" t="s">
        <v>1312</v>
      </c>
      <c r="G104" s="281" t="s">
        <v>282</v>
      </c>
      <c r="H104" s="282">
        <v>495</v>
      </c>
      <c r="I104" s="283"/>
      <c r="J104" s="284">
        <f>ROUND(I104*H104,2)</f>
        <v>0</v>
      </c>
      <c r="K104" s="280" t="s">
        <v>1249</v>
      </c>
      <c r="L104" s="285"/>
      <c r="M104" s="286" t="s">
        <v>21</v>
      </c>
      <c r="N104" s="287" t="s">
        <v>43</v>
      </c>
      <c r="O104" s="47"/>
      <c r="P104" s="242">
        <f>O104*H104</f>
        <v>0</v>
      </c>
      <c r="Q104" s="242">
        <v>0</v>
      </c>
      <c r="R104" s="242">
        <f>Q104*H104</f>
        <v>0</v>
      </c>
      <c r="S104" s="242">
        <v>0</v>
      </c>
      <c r="T104" s="243">
        <f>S104*H104</f>
        <v>0</v>
      </c>
      <c r="AR104" s="24" t="s">
        <v>207</v>
      </c>
      <c r="AT104" s="24" t="s">
        <v>286</v>
      </c>
      <c r="AU104" s="24" t="s">
        <v>80</v>
      </c>
      <c r="AY104" s="24" t="s">
        <v>161</v>
      </c>
      <c r="BE104" s="244">
        <f>IF(N104="základní",J104,0)</f>
        <v>0</v>
      </c>
      <c r="BF104" s="244">
        <f>IF(N104="snížená",J104,0)</f>
        <v>0</v>
      </c>
      <c r="BG104" s="244">
        <f>IF(N104="zákl. přenesená",J104,0)</f>
        <v>0</v>
      </c>
      <c r="BH104" s="244">
        <f>IF(N104="sníž. přenesená",J104,0)</f>
        <v>0</v>
      </c>
      <c r="BI104" s="244">
        <f>IF(N104="nulová",J104,0)</f>
        <v>0</v>
      </c>
      <c r="BJ104" s="24" t="s">
        <v>80</v>
      </c>
      <c r="BK104" s="244">
        <f>ROUND(I104*H104,2)</f>
        <v>0</v>
      </c>
      <c r="BL104" s="24" t="s">
        <v>169</v>
      </c>
      <c r="BM104" s="24" t="s">
        <v>1313</v>
      </c>
    </row>
    <row r="105" s="1" customFormat="1" ht="16.5" customHeight="1">
      <c r="B105" s="46"/>
      <c r="C105" s="278" t="s">
        <v>293</v>
      </c>
      <c r="D105" s="278" t="s">
        <v>286</v>
      </c>
      <c r="E105" s="279" t="s">
        <v>1314</v>
      </c>
      <c r="F105" s="280" t="s">
        <v>1315</v>
      </c>
      <c r="G105" s="281" t="s">
        <v>282</v>
      </c>
      <c r="H105" s="282">
        <v>310</v>
      </c>
      <c r="I105" s="283"/>
      <c r="J105" s="284">
        <f>ROUND(I105*H105,2)</f>
        <v>0</v>
      </c>
      <c r="K105" s="280" t="s">
        <v>1249</v>
      </c>
      <c r="L105" s="285"/>
      <c r="M105" s="286" t="s">
        <v>21</v>
      </c>
      <c r="N105" s="287" t="s">
        <v>43</v>
      </c>
      <c r="O105" s="47"/>
      <c r="P105" s="242">
        <f>O105*H105</f>
        <v>0</v>
      </c>
      <c r="Q105" s="242">
        <v>0</v>
      </c>
      <c r="R105" s="242">
        <f>Q105*H105</f>
        <v>0</v>
      </c>
      <c r="S105" s="242">
        <v>0</v>
      </c>
      <c r="T105" s="243">
        <f>S105*H105</f>
        <v>0</v>
      </c>
      <c r="AR105" s="24" t="s">
        <v>207</v>
      </c>
      <c r="AT105" s="24" t="s">
        <v>286</v>
      </c>
      <c r="AU105" s="24" t="s">
        <v>80</v>
      </c>
      <c r="AY105" s="24" t="s">
        <v>161</v>
      </c>
      <c r="BE105" s="244">
        <f>IF(N105="základní",J105,0)</f>
        <v>0</v>
      </c>
      <c r="BF105" s="244">
        <f>IF(N105="snížená",J105,0)</f>
        <v>0</v>
      </c>
      <c r="BG105" s="244">
        <f>IF(N105="zákl. přenesená",J105,0)</f>
        <v>0</v>
      </c>
      <c r="BH105" s="244">
        <f>IF(N105="sníž. přenesená",J105,0)</f>
        <v>0</v>
      </c>
      <c r="BI105" s="244">
        <f>IF(N105="nulová",J105,0)</f>
        <v>0</v>
      </c>
      <c r="BJ105" s="24" t="s">
        <v>80</v>
      </c>
      <c r="BK105" s="244">
        <f>ROUND(I105*H105,2)</f>
        <v>0</v>
      </c>
      <c r="BL105" s="24" t="s">
        <v>169</v>
      </c>
      <c r="BM105" s="24" t="s">
        <v>1316</v>
      </c>
    </row>
    <row r="106" s="1" customFormat="1" ht="16.5" customHeight="1">
      <c r="B106" s="46"/>
      <c r="C106" s="278" t="s">
        <v>300</v>
      </c>
      <c r="D106" s="278" t="s">
        <v>286</v>
      </c>
      <c r="E106" s="279" t="s">
        <v>1317</v>
      </c>
      <c r="F106" s="280" t="s">
        <v>1318</v>
      </c>
      <c r="G106" s="281" t="s">
        <v>282</v>
      </c>
      <c r="H106" s="282">
        <v>80</v>
      </c>
      <c r="I106" s="283"/>
      <c r="J106" s="284">
        <f>ROUND(I106*H106,2)</f>
        <v>0</v>
      </c>
      <c r="K106" s="280" t="s">
        <v>1249</v>
      </c>
      <c r="L106" s="285"/>
      <c r="M106" s="286" t="s">
        <v>21</v>
      </c>
      <c r="N106" s="287" t="s">
        <v>43</v>
      </c>
      <c r="O106" s="47"/>
      <c r="P106" s="242">
        <f>O106*H106</f>
        <v>0</v>
      </c>
      <c r="Q106" s="242">
        <v>0</v>
      </c>
      <c r="R106" s="242">
        <f>Q106*H106</f>
        <v>0</v>
      </c>
      <c r="S106" s="242">
        <v>0</v>
      </c>
      <c r="T106" s="243">
        <f>S106*H106</f>
        <v>0</v>
      </c>
      <c r="AR106" s="24" t="s">
        <v>207</v>
      </c>
      <c r="AT106" s="24" t="s">
        <v>286</v>
      </c>
      <c r="AU106" s="24" t="s">
        <v>80</v>
      </c>
      <c r="AY106" s="24" t="s">
        <v>161</v>
      </c>
      <c r="BE106" s="244">
        <f>IF(N106="základní",J106,0)</f>
        <v>0</v>
      </c>
      <c r="BF106" s="244">
        <f>IF(N106="snížená",J106,0)</f>
        <v>0</v>
      </c>
      <c r="BG106" s="244">
        <f>IF(N106="zákl. přenesená",J106,0)</f>
        <v>0</v>
      </c>
      <c r="BH106" s="244">
        <f>IF(N106="sníž. přenesená",J106,0)</f>
        <v>0</v>
      </c>
      <c r="BI106" s="244">
        <f>IF(N106="nulová",J106,0)</f>
        <v>0</v>
      </c>
      <c r="BJ106" s="24" t="s">
        <v>80</v>
      </c>
      <c r="BK106" s="244">
        <f>ROUND(I106*H106,2)</f>
        <v>0</v>
      </c>
      <c r="BL106" s="24" t="s">
        <v>169</v>
      </c>
      <c r="BM106" s="24" t="s">
        <v>1319</v>
      </c>
    </row>
    <row r="107" s="1" customFormat="1" ht="16.5" customHeight="1">
      <c r="B107" s="46"/>
      <c r="C107" s="278" t="s">
        <v>307</v>
      </c>
      <c r="D107" s="278" t="s">
        <v>286</v>
      </c>
      <c r="E107" s="279" t="s">
        <v>1320</v>
      </c>
      <c r="F107" s="280" t="s">
        <v>1321</v>
      </c>
      <c r="G107" s="281" t="s">
        <v>282</v>
      </c>
      <c r="H107" s="282">
        <v>45</v>
      </c>
      <c r="I107" s="283"/>
      <c r="J107" s="284">
        <f>ROUND(I107*H107,2)</f>
        <v>0</v>
      </c>
      <c r="K107" s="280" t="s">
        <v>1249</v>
      </c>
      <c r="L107" s="285"/>
      <c r="M107" s="286" t="s">
        <v>21</v>
      </c>
      <c r="N107" s="287" t="s">
        <v>43</v>
      </c>
      <c r="O107" s="47"/>
      <c r="P107" s="242">
        <f>O107*H107</f>
        <v>0</v>
      </c>
      <c r="Q107" s="242">
        <v>0</v>
      </c>
      <c r="R107" s="242">
        <f>Q107*H107</f>
        <v>0</v>
      </c>
      <c r="S107" s="242">
        <v>0</v>
      </c>
      <c r="T107" s="243">
        <f>S107*H107</f>
        <v>0</v>
      </c>
      <c r="AR107" s="24" t="s">
        <v>207</v>
      </c>
      <c r="AT107" s="24" t="s">
        <v>286</v>
      </c>
      <c r="AU107" s="24" t="s">
        <v>80</v>
      </c>
      <c r="AY107" s="24" t="s">
        <v>161</v>
      </c>
      <c r="BE107" s="244">
        <f>IF(N107="základní",J107,0)</f>
        <v>0</v>
      </c>
      <c r="BF107" s="244">
        <f>IF(N107="snížená",J107,0)</f>
        <v>0</v>
      </c>
      <c r="BG107" s="244">
        <f>IF(N107="zákl. přenesená",J107,0)</f>
        <v>0</v>
      </c>
      <c r="BH107" s="244">
        <f>IF(N107="sníž. přenesená",J107,0)</f>
        <v>0</v>
      </c>
      <c r="BI107" s="244">
        <f>IF(N107="nulová",J107,0)</f>
        <v>0</v>
      </c>
      <c r="BJ107" s="24" t="s">
        <v>80</v>
      </c>
      <c r="BK107" s="244">
        <f>ROUND(I107*H107,2)</f>
        <v>0</v>
      </c>
      <c r="BL107" s="24" t="s">
        <v>169</v>
      </c>
      <c r="BM107" s="24" t="s">
        <v>1322</v>
      </c>
    </row>
    <row r="108" s="1" customFormat="1" ht="16.5" customHeight="1">
      <c r="B108" s="46"/>
      <c r="C108" s="278" t="s">
        <v>313</v>
      </c>
      <c r="D108" s="278" t="s">
        <v>286</v>
      </c>
      <c r="E108" s="279" t="s">
        <v>1323</v>
      </c>
      <c r="F108" s="280" t="s">
        <v>1324</v>
      </c>
      <c r="G108" s="281" t="s">
        <v>282</v>
      </c>
      <c r="H108" s="282">
        <v>130</v>
      </c>
      <c r="I108" s="283"/>
      <c r="J108" s="284">
        <f>ROUND(I108*H108,2)</f>
        <v>0</v>
      </c>
      <c r="K108" s="280" t="s">
        <v>1249</v>
      </c>
      <c r="L108" s="285"/>
      <c r="M108" s="286" t="s">
        <v>21</v>
      </c>
      <c r="N108" s="287" t="s">
        <v>43</v>
      </c>
      <c r="O108" s="47"/>
      <c r="P108" s="242">
        <f>O108*H108</f>
        <v>0</v>
      </c>
      <c r="Q108" s="242">
        <v>0</v>
      </c>
      <c r="R108" s="242">
        <f>Q108*H108</f>
        <v>0</v>
      </c>
      <c r="S108" s="242">
        <v>0</v>
      </c>
      <c r="T108" s="243">
        <f>S108*H108</f>
        <v>0</v>
      </c>
      <c r="AR108" s="24" t="s">
        <v>207</v>
      </c>
      <c r="AT108" s="24" t="s">
        <v>286</v>
      </c>
      <c r="AU108" s="24" t="s">
        <v>80</v>
      </c>
      <c r="AY108" s="24" t="s">
        <v>161</v>
      </c>
      <c r="BE108" s="244">
        <f>IF(N108="základní",J108,0)</f>
        <v>0</v>
      </c>
      <c r="BF108" s="244">
        <f>IF(N108="snížená",J108,0)</f>
        <v>0</v>
      </c>
      <c r="BG108" s="244">
        <f>IF(N108="zákl. přenesená",J108,0)</f>
        <v>0</v>
      </c>
      <c r="BH108" s="244">
        <f>IF(N108="sníž. přenesená",J108,0)</f>
        <v>0</v>
      </c>
      <c r="BI108" s="244">
        <f>IF(N108="nulová",J108,0)</f>
        <v>0</v>
      </c>
      <c r="BJ108" s="24" t="s">
        <v>80</v>
      </c>
      <c r="BK108" s="244">
        <f>ROUND(I108*H108,2)</f>
        <v>0</v>
      </c>
      <c r="BL108" s="24" t="s">
        <v>169</v>
      </c>
      <c r="BM108" s="24" t="s">
        <v>1325</v>
      </c>
    </row>
    <row r="109" s="1" customFormat="1" ht="16.5" customHeight="1">
      <c r="B109" s="46"/>
      <c r="C109" s="278" t="s">
        <v>318</v>
      </c>
      <c r="D109" s="278" t="s">
        <v>286</v>
      </c>
      <c r="E109" s="279" t="s">
        <v>1326</v>
      </c>
      <c r="F109" s="280" t="s">
        <v>1327</v>
      </c>
      <c r="G109" s="281" t="s">
        <v>282</v>
      </c>
      <c r="H109" s="282">
        <v>165</v>
      </c>
      <c r="I109" s="283"/>
      <c r="J109" s="284">
        <f>ROUND(I109*H109,2)</f>
        <v>0</v>
      </c>
      <c r="K109" s="280" t="s">
        <v>1249</v>
      </c>
      <c r="L109" s="285"/>
      <c r="M109" s="286" t="s">
        <v>21</v>
      </c>
      <c r="N109" s="287" t="s">
        <v>43</v>
      </c>
      <c r="O109" s="47"/>
      <c r="P109" s="242">
        <f>O109*H109</f>
        <v>0</v>
      </c>
      <c r="Q109" s="242">
        <v>0</v>
      </c>
      <c r="R109" s="242">
        <f>Q109*H109</f>
        <v>0</v>
      </c>
      <c r="S109" s="242">
        <v>0</v>
      </c>
      <c r="T109" s="243">
        <f>S109*H109</f>
        <v>0</v>
      </c>
      <c r="AR109" s="24" t="s">
        <v>207</v>
      </c>
      <c r="AT109" s="24" t="s">
        <v>286</v>
      </c>
      <c r="AU109" s="24" t="s">
        <v>80</v>
      </c>
      <c r="AY109" s="24" t="s">
        <v>161</v>
      </c>
      <c r="BE109" s="244">
        <f>IF(N109="základní",J109,0)</f>
        <v>0</v>
      </c>
      <c r="BF109" s="244">
        <f>IF(N109="snížená",J109,0)</f>
        <v>0</v>
      </c>
      <c r="BG109" s="244">
        <f>IF(N109="zákl. přenesená",J109,0)</f>
        <v>0</v>
      </c>
      <c r="BH109" s="244">
        <f>IF(N109="sníž. přenesená",J109,0)</f>
        <v>0</v>
      </c>
      <c r="BI109" s="244">
        <f>IF(N109="nulová",J109,0)</f>
        <v>0</v>
      </c>
      <c r="BJ109" s="24" t="s">
        <v>80</v>
      </c>
      <c r="BK109" s="244">
        <f>ROUND(I109*H109,2)</f>
        <v>0</v>
      </c>
      <c r="BL109" s="24" t="s">
        <v>169</v>
      </c>
      <c r="BM109" s="24" t="s">
        <v>1328</v>
      </c>
    </row>
    <row r="110" s="1" customFormat="1" ht="16.5" customHeight="1">
      <c r="B110" s="46"/>
      <c r="C110" s="278" t="s">
        <v>324</v>
      </c>
      <c r="D110" s="278" t="s">
        <v>286</v>
      </c>
      <c r="E110" s="279" t="s">
        <v>1329</v>
      </c>
      <c r="F110" s="280" t="s">
        <v>1330</v>
      </c>
      <c r="G110" s="281" t="s">
        <v>282</v>
      </c>
      <c r="H110" s="282">
        <v>95</v>
      </c>
      <c r="I110" s="283"/>
      <c r="J110" s="284">
        <f>ROUND(I110*H110,2)</f>
        <v>0</v>
      </c>
      <c r="K110" s="280" t="s">
        <v>1249</v>
      </c>
      <c r="L110" s="285"/>
      <c r="M110" s="286" t="s">
        <v>21</v>
      </c>
      <c r="N110" s="287" t="s">
        <v>43</v>
      </c>
      <c r="O110" s="47"/>
      <c r="P110" s="242">
        <f>O110*H110</f>
        <v>0</v>
      </c>
      <c r="Q110" s="242">
        <v>0</v>
      </c>
      <c r="R110" s="242">
        <f>Q110*H110</f>
        <v>0</v>
      </c>
      <c r="S110" s="242">
        <v>0</v>
      </c>
      <c r="T110" s="243">
        <f>S110*H110</f>
        <v>0</v>
      </c>
      <c r="AR110" s="24" t="s">
        <v>207</v>
      </c>
      <c r="AT110" s="24" t="s">
        <v>286</v>
      </c>
      <c r="AU110" s="24" t="s">
        <v>80</v>
      </c>
      <c r="AY110" s="24" t="s">
        <v>161</v>
      </c>
      <c r="BE110" s="244">
        <f>IF(N110="základní",J110,0)</f>
        <v>0</v>
      </c>
      <c r="BF110" s="244">
        <f>IF(N110="snížená",J110,0)</f>
        <v>0</v>
      </c>
      <c r="BG110" s="244">
        <f>IF(N110="zákl. přenesená",J110,0)</f>
        <v>0</v>
      </c>
      <c r="BH110" s="244">
        <f>IF(N110="sníž. přenesená",J110,0)</f>
        <v>0</v>
      </c>
      <c r="BI110" s="244">
        <f>IF(N110="nulová",J110,0)</f>
        <v>0</v>
      </c>
      <c r="BJ110" s="24" t="s">
        <v>80</v>
      </c>
      <c r="BK110" s="244">
        <f>ROUND(I110*H110,2)</f>
        <v>0</v>
      </c>
      <c r="BL110" s="24" t="s">
        <v>169</v>
      </c>
      <c r="BM110" s="24" t="s">
        <v>1331</v>
      </c>
    </row>
    <row r="111" s="1" customFormat="1" ht="16.5" customHeight="1">
      <c r="B111" s="46"/>
      <c r="C111" s="278" t="s">
        <v>328</v>
      </c>
      <c r="D111" s="278" t="s">
        <v>286</v>
      </c>
      <c r="E111" s="279" t="s">
        <v>1332</v>
      </c>
      <c r="F111" s="280" t="s">
        <v>1333</v>
      </c>
      <c r="G111" s="281" t="s">
        <v>282</v>
      </c>
      <c r="H111" s="282">
        <v>25</v>
      </c>
      <c r="I111" s="283"/>
      <c r="J111" s="284">
        <f>ROUND(I111*H111,2)</f>
        <v>0</v>
      </c>
      <c r="K111" s="280" t="s">
        <v>1249</v>
      </c>
      <c r="L111" s="285"/>
      <c r="M111" s="286" t="s">
        <v>21</v>
      </c>
      <c r="N111" s="287" t="s">
        <v>43</v>
      </c>
      <c r="O111" s="47"/>
      <c r="P111" s="242">
        <f>O111*H111</f>
        <v>0</v>
      </c>
      <c r="Q111" s="242">
        <v>0</v>
      </c>
      <c r="R111" s="242">
        <f>Q111*H111</f>
        <v>0</v>
      </c>
      <c r="S111" s="242">
        <v>0</v>
      </c>
      <c r="T111" s="243">
        <f>S111*H111</f>
        <v>0</v>
      </c>
      <c r="AR111" s="24" t="s">
        <v>207</v>
      </c>
      <c r="AT111" s="24" t="s">
        <v>286</v>
      </c>
      <c r="AU111" s="24" t="s">
        <v>80</v>
      </c>
      <c r="AY111" s="24" t="s">
        <v>161</v>
      </c>
      <c r="BE111" s="244">
        <f>IF(N111="základní",J111,0)</f>
        <v>0</v>
      </c>
      <c r="BF111" s="244">
        <f>IF(N111="snížená",J111,0)</f>
        <v>0</v>
      </c>
      <c r="BG111" s="244">
        <f>IF(N111="zákl. přenesená",J111,0)</f>
        <v>0</v>
      </c>
      <c r="BH111" s="244">
        <f>IF(N111="sníž. přenesená",J111,0)</f>
        <v>0</v>
      </c>
      <c r="BI111" s="244">
        <f>IF(N111="nulová",J111,0)</f>
        <v>0</v>
      </c>
      <c r="BJ111" s="24" t="s">
        <v>80</v>
      </c>
      <c r="BK111" s="244">
        <f>ROUND(I111*H111,2)</f>
        <v>0</v>
      </c>
      <c r="BL111" s="24" t="s">
        <v>169</v>
      </c>
      <c r="BM111" s="24" t="s">
        <v>1334</v>
      </c>
    </row>
    <row r="112" s="1" customFormat="1" ht="16.5" customHeight="1">
      <c r="B112" s="46"/>
      <c r="C112" s="278" t="s">
        <v>332</v>
      </c>
      <c r="D112" s="278" t="s">
        <v>286</v>
      </c>
      <c r="E112" s="279" t="s">
        <v>1335</v>
      </c>
      <c r="F112" s="280" t="s">
        <v>1336</v>
      </c>
      <c r="G112" s="281" t="s">
        <v>282</v>
      </c>
      <c r="H112" s="282">
        <v>12</v>
      </c>
      <c r="I112" s="283"/>
      <c r="J112" s="284">
        <f>ROUND(I112*H112,2)</f>
        <v>0</v>
      </c>
      <c r="K112" s="280" t="s">
        <v>1249</v>
      </c>
      <c r="L112" s="285"/>
      <c r="M112" s="286" t="s">
        <v>21</v>
      </c>
      <c r="N112" s="287" t="s">
        <v>43</v>
      </c>
      <c r="O112" s="47"/>
      <c r="P112" s="242">
        <f>O112*H112</f>
        <v>0</v>
      </c>
      <c r="Q112" s="242">
        <v>0</v>
      </c>
      <c r="R112" s="242">
        <f>Q112*H112</f>
        <v>0</v>
      </c>
      <c r="S112" s="242">
        <v>0</v>
      </c>
      <c r="T112" s="243">
        <f>S112*H112</f>
        <v>0</v>
      </c>
      <c r="AR112" s="24" t="s">
        <v>207</v>
      </c>
      <c r="AT112" s="24" t="s">
        <v>286</v>
      </c>
      <c r="AU112" s="24" t="s">
        <v>80</v>
      </c>
      <c r="AY112" s="24" t="s">
        <v>161</v>
      </c>
      <c r="BE112" s="244">
        <f>IF(N112="základní",J112,0)</f>
        <v>0</v>
      </c>
      <c r="BF112" s="244">
        <f>IF(N112="snížená",J112,0)</f>
        <v>0</v>
      </c>
      <c r="BG112" s="244">
        <f>IF(N112="zákl. přenesená",J112,0)</f>
        <v>0</v>
      </c>
      <c r="BH112" s="244">
        <f>IF(N112="sníž. přenesená",J112,0)</f>
        <v>0</v>
      </c>
      <c r="BI112" s="244">
        <f>IF(N112="nulová",J112,0)</f>
        <v>0</v>
      </c>
      <c r="BJ112" s="24" t="s">
        <v>80</v>
      </c>
      <c r="BK112" s="244">
        <f>ROUND(I112*H112,2)</f>
        <v>0</v>
      </c>
      <c r="BL112" s="24" t="s">
        <v>169</v>
      </c>
      <c r="BM112" s="24" t="s">
        <v>1337</v>
      </c>
    </row>
    <row r="113" s="1" customFormat="1" ht="16.5" customHeight="1">
      <c r="B113" s="46"/>
      <c r="C113" s="278" t="s">
        <v>336</v>
      </c>
      <c r="D113" s="278" t="s">
        <v>286</v>
      </c>
      <c r="E113" s="279" t="s">
        <v>1338</v>
      </c>
      <c r="F113" s="280" t="s">
        <v>1339</v>
      </c>
      <c r="G113" s="281" t="s">
        <v>1253</v>
      </c>
      <c r="H113" s="282">
        <v>64</v>
      </c>
      <c r="I113" s="283"/>
      <c r="J113" s="284">
        <f>ROUND(I113*H113,2)</f>
        <v>0</v>
      </c>
      <c r="K113" s="280" t="s">
        <v>1249</v>
      </c>
      <c r="L113" s="285"/>
      <c r="M113" s="286" t="s">
        <v>21</v>
      </c>
      <c r="N113" s="287" t="s">
        <v>43</v>
      </c>
      <c r="O113" s="47"/>
      <c r="P113" s="242">
        <f>O113*H113</f>
        <v>0</v>
      </c>
      <c r="Q113" s="242">
        <v>0</v>
      </c>
      <c r="R113" s="242">
        <f>Q113*H113</f>
        <v>0</v>
      </c>
      <c r="S113" s="242">
        <v>0</v>
      </c>
      <c r="T113" s="243">
        <f>S113*H113</f>
        <v>0</v>
      </c>
      <c r="AR113" s="24" t="s">
        <v>207</v>
      </c>
      <c r="AT113" s="24" t="s">
        <v>286</v>
      </c>
      <c r="AU113" s="24" t="s">
        <v>80</v>
      </c>
      <c r="AY113" s="24" t="s">
        <v>161</v>
      </c>
      <c r="BE113" s="244">
        <f>IF(N113="základní",J113,0)</f>
        <v>0</v>
      </c>
      <c r="BF113" s="244">
        <f>IF(N113="snížená",J113,0)</f>
        <v>0</v>
      </c>
      <c r="BG113" s="244">
        <f>IF(N113="zákl. přenesená",J113,0)</f>
        <v>0</v>
      </c>
      <c r="BH113" s="244">
        <f>IF(N113="sníž. přenesená",J113,0)</f>
        <v>0</v>
      </c>
      <c r="BI113" s="244">
        <f>IF(N113="nulová",J113,0)</f>
        <v>0</v>
      </c>
      <c r="BJ113" s="24" t="s">
        <v>80</v>
      </c>
      <c r="BK113" s="244">
        <f>ROUND(I113*H113,2)</f>
        <v>0</v>
      </c>
      <c r="BL113" s="24" t="s">
        <v>169</v>
      </c>
      <c r="BM113" s="24" t="s">
        <v>1340</v>
      </c>
    </row>
    <row r="114" s="1" customFormat="1" ht="16.5" customHeight="1">
      <c r="B114" s="46"/>
      <c r="C114" s="278" t="s">
        <v>340</v>
      </c>
      <c r="D114" s="278" t="s">
        <v>286</v>
      </c>
      <c r="E114" s="279" t="s">
        <v>1341</v>
      </c>
      <c r="F114" s="280" t="s">
        <v>1342</v>
      </c>
      <c r="G114" s="281" t="s">
        <v>1253</v>
      </c>
      <c r="H114" s="282">
        <v>12</v>
      </c>
      <c r="I114" s="283"/>
      <c r="J114" s="284">
        <f>ROUND(I114*H114,2)</f>
        <v>0</v>
      </c>
      <c r="K114" s="280" t="s">
        <v>1249</v>
      </c>
      <c r="L114" s="285"/>
      <c r="M114" s="286" t="s">
        <v>21</v>
      </c>
      <c r="N114" s="287" t="s">
        <v>43</v>
      </c>
      <c r="O114" s="47"/>
      <c r="P114" s="242">
        <f>O114*H114</f>
        <v>0</v>
      </c>
      <c r="Q114" s="242">
        <v>0</v>
      </c>
      <c r="R114" s="242">
        <f>Q114*H114</f>
        <v>0</v>
      </c>
      <c r="S114" s="242">
        <v>0</v>
      </c>
      <c r="T114" s="243">
        <f>S114*H114</f>
        <v>0</v>
      </c>
      <c r="AR114" s="24" t="s">
        <v>207</v>
      </c>
      <c r="AT114" s="24" t="s">
        <v>286</v>
      </c>
      <c r="AU114" s="24" t="s">
        <v>80</v>
      </c>
      <c r="AY114" s="24" t="s">
        <v>161</v>
      </c>
      <c r="BE114" s="244">
        <f>IF(N114="základní",J114,0)</f>
        <v>0</v>
      </c>
      <c r="BF114" s="244">
        <f>IF(N114="snížená",J114,0)</f>
        <v>0</v>
      </c>
      <c r="BG114" s="244">
        <f>IF(N114="zákl. přenesená",J114,0)</f>
        <v>0</v>
      </c>
      <c r="BH114" s="244">
        <f>IF(N114="sníž. přenesená",J114,0)</f>
        <v>0</v>
      </c>
      <c r="BI114" s="244">
        <f>IF(N114="nulová",J114,0)</f>
        <v>0</v>
      </c>
      <c r="BJ114" s="24" t="s">
        <v>80</v>
      </c>
      <c r="BK114" s="244">
        <f>ROUND(I114*H114,2)</f>
        <v>0</v>
      </c>
      <c r="BL114" s="24" t="s">
        <v>169</v>
      </c>
      <c r="BM114" s="24" t="s">
        <v>1343</v>
      </c>
    </row>
    <row r="115" s="1" customFormat="1" ht="16.5" customHeight="1">
      <c r="B115" s="46"/>
      <c r="C115" s="278" t="s">
        <v>345</v>
      </c>
      <c r="D115" s="278" t="s">
        <v>286</v>
      </c>
      <c r="E115" s="279" t="s">
        <v>1344</v>
      </c>
      <c r="F115" s="280" t="s">
        <v>1345</v>
      </c>
      <c r="G115" s="281" t="s">
        <v>1253</v>
      </c>
      <c r="H115" s="282">
        <v>120</v>
      </c>
      <c r="I115" s="283"/>
      <c r="J115" s="284">
        <f>ROUND(I115*H115,2)</f>
        <v>0</v>
      </c>
      <c r="K115" s="280" t="s">
        <v>1249</v>
      </c>
      <c r="L115" s="285"/>
      <c r="M115" s="286" t="s">
        <v>21</v>
      </c>
      <c r="N115" s="287" t="s">
        <v>43</v>
      </c>
      <c r="O115" s="47"/>
      <c r="P115" s="242">
        <f>O115*H115</f>
        <v>0</v>
      </c>
      <c r="Q115" s="242">
        <v>0</v>
      </c>
      <c r="R115" s="242">
        <f>Q115*H115</f>
        <v>0</v>
      </c>
      <c r="S115" s="242">
        <v>0</v>
      </c>
      <c r="T115" s="243">
        <f>S115*H115</f>
        <v>0</v>
      </c>
      <c r="AR115" s="24" t="s">
        <v>207</v>
      </c>
      <c r="AT115" s="24" t="s">
        <v>286</v>
      </c>
      <c r="AU115" s="24" t="s">
        <v>80</v>
      </c>
      <c r="AY115" s="24" t="s">
        <v>161</v>
      </c>
      <c r="BE115" s="244">
        <f>IF(N115="základní",J115,0)</f>
        <v>0</v>
      </c>
      <c r="BF115" s="244">
        <f>IF(N115="snížená",J115,0)</f>
        <v>0</v>
      </c>
      <c r="BG115" s="244">
        <f>IF(N115="zákl. přenesená",J115,0)</f>
        <v>0</v>
      </c>
      <c r="BH115" s="244">
        <f>IF(N115="sníž. přenesená",J115,0)</f>
        <v>0</v>
      </c>
      <c r="BI115" s="244">
        <f>IF(N115="nulová",J115,0)</f>
        <v>0</v>
      </c>
      <c r="BJ115" s="24" t="s">
        <v>80</v>
      </c>
      <c r="BK115" s="244">
        <f>ROUND(I115*H115,2)</f>
        <v>0</v>
      </c>
      <c r="BL115" s="24" t="s">
        <v>169</v>
      </c>
      <c r="BM115" s="24" t="s">
        <v>1346</v>
      </c>
    </row>
    <row r="116" s="1" customFormat="1" ht="16.5" customHeight="1">
      <c r="B116" s="46"/>
      <c r="C116" s="278" t="s">
        <v>349</v>
      </c>
      <c r="D116" s="278" t="s">
        <v>286</v>
      </c>
      <c r="E116" s="279" t="s">
        <v>1347</v>
      </c>
      <c r="F116" s="280" t="s">
        <v>1348</v>
      </c>
      <c r="G116" s="281" t="s">
        <v>1253</v>
      </c>
      <c r="H116" s="282">
        <v>120</v>
      </c>
      <c r="I116" s="283"/>
      <c r="J116" s="284">
        <f>ROUND(I116*H116,2)</f>
        <v>0</v>
      </c>
      <c r="K116" s="280" t="s">
        <v>1249</v>
      </c>
      <c r="L116" s="285"/>
      <c r="M116" s="286" t="s">
        <v>21</v>
      </c>
      <c r="N116" s="287" t="s">
        <v>43</v>
      </c>
      <c r="O116" s="47"/>
      <c r="P116" s="242">
        <f>O116*H116</f>
        <v>0</v>
      </c>
      <c r="Q116" s="242">
        <v>0</v>
      </c>
      <c r="R116" s="242">
        <f>Q116*H116</f>
        <v>0</v>
      </c>
      <c r="S116" s="242">
        <v>0</v>
      </c>
      <c r="T116" s="243">
        <f>S116*H116</f>
        <v>0</v>
      </c>
      <c r="AR116" s="24" t="s">
        <v>207</v>
      </c>
      <c r="AT116" s="24" t="s">
        <v>286</v>
      </c>
      <c r="AU116" s="24" t="s">
        <v>80</v>
      </c>
      <c r="AY116" s="24" t="s">
        <v>161</v>
      </c>
      <c r="BE116" s="244">
        <f>IF(N116="základní",J116,0)</f>
        <v>0</v>
      </c>
      <c r="BF116" s="244">
        <f>IF(N116="snížená",J116,0)</f>
        <v>0</v>
      </c>
      <c r="BG116" s="244">
        <f>IF(N116="zákl. přenesená",J116,0)</f>
        <v>0</v>
      </c>
      <c r="BH116" s="244">
        <f>IF(N116="sníž. přenesená",J116,0)</f>
        <v>0</v>
      </c>
      <c r="BI116" s="244">
        <f>IF(N116="nulová",J116,0)</f>
        <v>0</v>
      </c>
      <c r="BJ116" s="24" t="s">
        <v>80</v>
      </c>
      <c r="BK116" s="244">
        <f>ROUND(I116*H116,2)</f>
        <v>0</v>
      </c>
      <c r="BL116" s="24" t="s">
        <v>169</v>
      </c>
      <c r="BM116" s="24" t="s">
        <v>1349</v>
      </c>
    </row>
    <row r="117" s="1" customFormat="1" ht="16.5" customHeight="1">
      <c r="B117" s="46"/>
      <c r="C117" s="278" t="s">
        <v>354</v>
      </c>
      <c r="D117" s="278" t="s">
        <v>286</v>
      </c>
      <c r="E117" s="279" t="s">
        <v>1350</v>
      </c>
      <c r="F117" s="280" t="s">
        <v>1351</v>
      </c>
      <c r="G117" s="281" t="s">
        <v>1253</v>
      </c>
      <c r="H117" s="282">
        <v>56</v>
      </c>
      <c r="I117" s="283"/>
      <c r="J117" s="284">
        <f>ROUND(I117*H117,2)</f>
        <v>0</v>
      </c>
      <c r="K117" s="280" t="s">
        <v>1249</v>
      </c>
      <c r="L117" s="285"/>
      <c r="M117" s="286" t="s">
        <v>21</v>
      </c>
      <c r="N117" s="287" t="s">
        <v>43</v>
      </c>
      <c r="O117" s="47"/>
      <c r="P117" s="242">
        <f>O117*H117</f>
        <v>0</v>
      </c>
      <c r="Q117" s="242">
        <v>0</v>
      </c>
      <c r="R117" s="242">
        <f>Q117*H117</f>
        <v>0</v>
      </c>
      <c r="S117" s="242">
        <v>0</v>
      </c>
      <c r="T117" s="243">
        <f>S117*H117</f>
        <v>0</v>
      </c>
      <c r="AR117" s="24" t="s">
        <v>207</v>
      </c>
      <c r="AT117" s="24" t="s">
        <v>286</v>
      </c>
      <c r="AU117" s="24" t="s">
        <v>80</v>
      </c>
      <c r="AY117" s="24" t="s">
        <v>161</v>
      </c>
      <c r="BE117" s="244">
        <f>IF(N117="základní",J117,0)</f>
        <v>0</v>
      </c>
      <c r="BF117" s="244">
        <f>IF(N117="snížená",J117,0)</f>
        <v>0</v>
      </c>
      <c r="BG117" s="244">
        <f>IF(N117="zákl. přenesená",J117,0)</f>
        <v>0</v>
      </c>
      <c r="BH117" s="244">
        <f>IF(N117="sníž. přenesená",J117,0)</f>
        <v>0</v>
      </c>
      <c r="BI117" s="244">
        <f>IF(N117="nulová",J117,0)</f>
        <v>0</v>
      </c>
      <c r="BJ117" s="24" t="s">
        <v>80</v>
      </c>
      <c r="BK117" s="244">
        <f>ROUND(I117*H117,2)</f>
        <v>0</v>
      </c>
      <c r="BL117" s="24" t="s">
        <v>169</v>
      </c>
      <c r="BM117" s="24" t="s">
        <v>1352</v>
      </c>
    </row>
    <row r="118" s="1" customFormat="1" ht="16.5" customHeight="1">
      <c r="B118" s="46"/>
      <c r="C118" s="278" t="s">
        <v>359</v>
      </c>
      <c r="D118" s="278" t="s">
        <v>286</v>
      </c>
      <c r="E118" s="279" t="s">
        <v>1353</v>
      </c>
      <c r="F118" s="280" t="s">
        <v>1354</v>
      </c>
      <c r="G118" s="281" t="s">
        <v>282</v>
      </c>
      <c r="H118" s="282">
        <v>10</v>
      </c>
      <c r="I118" s="283"/>
      <c r="J118" s="284">
        <f>ROUND(I118*H118,2)</f>
        <v>0</v>
      </c>
      <c r="K118" s="280" t="s">
        <v>1249</v>
      </c>
      <c r="L118" s="285"/>
      <c r="M118" s="286" t="s">
        <v>21</v>
      </c>
      <c r="N118" s="287" t="s">
        <v>43</v>
      </c>
      <c r="O118" s="47"/>
      <c r="P118" s="242">
        <f>O118*H118</f>
        <v>0</v>
      </c>
      <c r="Q118" s="242">
        <v>0</v>
      </c>
      <c r="R118" s="242">
        <f>Q118*H118</f>
        <v>0</v>
      </c>
      <c r="S118" s="242">
        <v>0</v>
      </c>
      <c r="T118" s="243">
        <f>S118*H118</f>
        <v>0</v>
      </c>
      <c r="AR118" s="24" t="s">
        <v>207</v>
      </c>
      <c r="AT118" s="24" t="s">
        <v>286</v>
      </c>
      <c r="AU118" s="24" t="s">
        <v>80</v>
      </c>
      <c r="AY118" s="24" t="s">
        <v>161</v>
      </c>
      <c r="BE118" s="244">
        <f>IF(N118="základní",J118,0)</f>
        <v>0</v>
      </c>
      <c r="BF118" s="244">
        <f>IF(N118="snížená",J118,0)</f>
        <v>0</v>
      </c>
      <c r="BG118" s="244">
        <f>IF(N118="zákl. přenesená",J118,0)</f>
        <v>0</v>
      </c>
      <c r="BH118" s="244">
        <f>IF(N118="sníž. přenesená",J118,0)</f>
        <v>0</v>
      </c>
      <c r="BI118" s="244">
        <f>IF(N118="nulová",J118,0)</f>
        <v>0</v>
      </c>
      <c r="BJ118" s="24" t="s">
        <v>80</v>
      </c>
      <c r="BK118" s="244">
        <f>ROUND(I118*H118,2)</f>
        <v>0</v>
      </c>
      <c r="BL118" s="24" t="s">
        <v>169</v>
      </c>
      <c r="BM118" s="24" t="s">
        <v>1355</v>
      </c>
    </row>
    <row r="119" s="1" customFormat="1" ht="16.5" customHeight="1">
      <c r="B119" s="46"/>
      <c r="C119" s="278" t="s">
        <v>363</v>
      </c>
      <c r="D119" s="278" t="s">
        <v>286</v>
      </c>
      <c r="E119" s="279" t="s">
        <v>1356</v>
      </c>
      <c r="F119" s="280" t="s">
        <v>1357</v>
      </c>
      <c r="G119" s="281" t="s">
        <v>1253</v>
      </c>
      <c r="H119" s="282">
        <v>2</v>
      </c>
      <c r="I119" s="283"/>
      <c r="J119" s="284">
        <f>ROUND(I119*H119,2)</f>
        <v>0</v>
      </c>
      <c r="K119" s="280" t="s">
        <v>1249</v>
      </c>
      <c r="L119" s="285"/>
      <c r="M119" s="286" t="s">
        <v>21</v>
      </c>
      <c r="N119" s="287" t="s">
        <v>43</v>
      </c>
      <c r="O119" s="47"/>
      <c r="P119" s="242">
        <f>O119*H119</f>
        <v>0</v>
      </c>
      <c r="Q119" s="242">
        <v>0</v>
      </c>
      <c r="R119" s="242">
        <f>Q119*H119</f>
        <v>0</v>
      </c>
      <c r="S119" s="242">
        <v>0</v>
      </c>
      <c r="T119" s="243">
        <f>S119*H119</f>
        <v>0</v>
      </c>
      <c r="AR119" s="24" t="s">
        <v>207</v>
      </c>
      <c r="AT119" s="24" t="s">
        <v>286</v>
      </c>
      <c r="AU119" s="24" t="s">
        <v>80</v>
      </c>
      <c r="AY119" s="24" t="s">
        <v>161</v>
      </c>
      <c r="BE119" s="244">
        <f>IF(N119="základní",J119,0)</f>
        <v>0</v>
      </c>
      <c r="BF119" s="244">
        <f>IF(N119="snížená",J119,0)</f>
        <v>0</v>
      </c>
      <c r="BG119" s="244">
        <f>IF(N119="zákl. přenesená",J119,0)</f>
        <v>0</v>
      </c>
      <c r="BH119" s="244">
        <f>IF(N119="sníž. přenesená",J119,0)</f>
        <v>0</v>
      </c>
      <c r="BI119" s="244">
        <f>IF(N119="nulová",J119,0)</f>
        <v>0</v>
      </c>
      <c r="BJ119" s="24" t="s">
        <v>80</v>
      </c>
      <c r="BK119" s="244">
        <f>ROUND(I119*H119,2)</f>
        <v>0</v>
      </c>
      <c r="BL119" s="24" t="s">
        <v>169</v>
      </c>
      <c r="BM119" s="24" t="s">
        <v>1358</v>
      </c>
    </row>
    <row r="120" s="1" customFormat="1" ht="16.5" customHeight="1">
      <c r="B120" s="46"/>
      <c r="C120" s="278" t="s">
        <v>369</v>
      </c>
      <c r="D120" s="278" t="s">
        <v>286</v>
      </c>
      <c r="E120" s="279" t="s">
        <v>1359</v>
      </c>
      <c r="F120" s="280" t="s">
        <v>1360</v>
      </c>
      <c r="G120" s="281" t="s">
        <v>1253</v>
      </c>
      <c r="H120" s="282">
        <v>4</v>
      </c>
      <c r="I120" s="283"/>
      <c r="J120" s="284">
        <f>ROUND(I120*H120,2)</f>
        <v>0</v>
      </c>
      <c r="K120" s="280" t="s">
        <v>1249</v>
      </c>
      <c r="L120" s="285"/>
      <c r="M120" s="286" t="s">
        <v>21</v>
      </c>
      <c r="N120" s="287" t="s">
        <v>43</v>
      </c>
      <c r="O120" s="47"/>
      <c r="P120" s="242">
        <f>O120*H120</f>
        <v>0</v>
      </c>
      <c r="Q120" s="242">
        <v>0</v>
      </c>
      <c r="R120" s="242">
        <f>Q120*H120</f>
        <v>0</v>
      </c>
      <c r="S120" s="242">
        <v>0</v>
      </c>
      <c r="T120" s="243">
        <f>S120*H120</f>
        <v>0</v>
      </c>
      <c r="AR120" s="24" t="s">
        <v>207</v>
      </c>
      <c r="AT120" s="24" t="s">
        <v>286</v>
      </c>
      <c r="AU120" s="24" t="s">
        <v>80</v>
      </c>
      <c r="AY120" s="24" t="s">
        <v>161</v>
      </c>
      <c r="BE120" s="244">
        <f>IF(N120="základní",J120,0)</f>
        <v>0</v>
      </c>
      <c r="BF120" s="244">
        <f>IF(N120="snížená",J120,0)</f>
        <v>0</v>
      </c>
      <c r="BG120" s="244">
        <f>IF(N120="zákl. přenesená",J120,0)</f>
        <v>0</v>
      </c>
      <c r="BH120" s="244">
        <f>IF(N120="sníž. přenesená",J120,0)</f>
        <v>0</v>
      </c>
      <c r="BI120" s="244">
        <f>IF(N120="nulová",J120,0)</f>
        <v>0</v>
      </c>
      <c r="BJ120" s="24" t="s">
        <v>80</v>
      </c>
      <c r="BK120" s="244">
        <f>ROUND(I120*H120,2)</f>
        <v>0</v>
      </c>
      <c r="BL120" s="24" t="s">
        <v>169</v>
      </c>
      <c r="BM120" s="24" t="s">
        <v>1361</v>
      </c>
    </row>
    <row r="121" s="1" customFormat="1" ht="16.5" customHeight="1">
      <c r="B121" s="46"/>
      <c r="C121" s="278" t="s">
        <v>374</v>
      </c>
      <c r="D121" s="278" t="s">
        <v>286</v>
      </c>
      <c r="E121" s="279" t="s">
        <v>1362</v>
      </c>
      <c r="F121" s="280" t="s">
        <v>1363</v>
      </c>
      <c r="G121" s="281" t="s">
        <v>1253</v>
      </c>
      <c r="H121" s="282">
        <v>1</v>
      </c>
      <c r="I121" s="283"/>
      <c r="J121" s="284">
        <f>ROUND(I121*H121,2)</f>
        <v>0</v>
      </c>
      <c r="K121" s="280" t="s">
        <v>1249</v>
      </c>
      <c r="L121" s="285"/>
      <c r="M121" s="286" t="s">
        <v>21</v>
      </c>
      <c r="N121" s="287" t="s">
        <v>43</v>
      </c>
      <c r="O121" s="47"/>
      <c r="P121" s="242">
        <f>O121*H121</f>
        <v>0</v>
      </c>
      <c r="Q121" s="242">
        <v>0</v>
      </c>
      <c r="R121" s="242">
        <f>Q121*H121</f>
        <v>0</v>
      </c>
      <c r="S121" s="242">
        <v>0</v>
      </c>
      <c r="T121" s="243">
        <f>S121*H121</f>
        <v>0</v>
      </c>
      <c r="AR121" s="24" t="s">
        <v>207</v>
      </c>
      <c r="AT121" s="24" t="s">
        <v>286</v>
      </c>
      <c r="AU121" s="24" t="s">
        <v>80</v>
      </c>
      <c r="AY121" s="24" t="s">
        <v>161</v>
      </c>
      <c r="BE121" s="244">
        <f>IF(N121="základní",J121,0)</f>
        <v>0</v>
      </c>
      <c r="BF121" s="244">
        <f>IF(N121="snížená",J121,0)</f>
        <v>0</v>
      </c>
      <c r="BG121" s="244">
        <f>IF(N121="zákl. přenesená",J121,0)</f>
        <v>0</v>
      </c>
      <c r="BH121" s="244">
        <f>IF(N121="sníž. přenesená",J121,0)</f>
        <v>0</v>
      </c>
      <c r="BI121" s="244">
        <f>IF(N121="nulová",J121,0)</f>
        <v>0</v>
      </c>
      <c r="BJ121" s="24" t="s">
        <v>80</v>
      </c>
      <c r="BK121" s="244">
        <f>ROUND(I121*H121,2)</f>
        <v>0</v>
      </c>
      <c r="BL121" s="24" t="s">
        <v>169</v>
      </c>
      <c r="BM121" s="24" t="s">
        <v>1364</v>
      </c>
    </row>
    <row r="122" s="1" customFormat="1" ht="16.5" customHeight="1">
      <c r="B122" s="46"/>
      <c r="C122" s="278" t="s">
        <v>379</v>
      </c>
      <c r="D122" s="278" t="s">
        <v>286</v>
      </c>
      <c r="E122" s="279" t="s">
        <v>1365</v>
      </c>
      <c r="F122" s="280" t="s">
        <v>1366</v>
      </c>
      <c r="G122" s="281" t="s">
        <v>1253</v>
      </c>
      <c r="H122" s="282">
        <v>25</v>
      </c>
      <c r="I122" s="283"/>
      <c r="J122" s="284">
        <f>ROUND(I122*H122,2)</f>
        <v>0</v>
      </c>
      <c r="K122" s="280" t="s">
        <v>1249</v>
      </c>
      <c r="L122" s="285"/>
      <c r="M122" s="286" t="s">
        <v>21</v>
      </c>
      <c r="N122" s="287" t="s">
        <v>43</v>
      </c>
      <c r="O122" s="47"/>
      <c r="P122" s="242">
        <f>O122*H122</f>
        <v>0</v>
      </c>
      <c r="Q122" s="242">
        <v>0</v>
      </c>
      <c r="R122" s="242">
        <f>Q122*H122</f>
        <v>0</v>
      </c>
      <c r="S122" s="242">
        <v>0</v>
      </c>
      <c r="T122" s="243">
        <f>S122*H122</f>
        <v>0</v>
      </c>
      <c r="AR122" s="24" t="s">
        <v>207</v>
      </c>
      <c r="AT122" s="24" t="s">
        <v>286</v>
      </c>
      <c r="AU122" s="24" t="s">
        <v>80</v>
      </c>
      <c r="AY122" s="24" t="s">
        <v>161</v>
      </c>
      <c r="BE122" s="244">
        <f>IF(N122="základní",J122,0)</f>
        <v>0</v>
      </c>
      <c r="BF122" s="244">
        <f>IF(N122="snížená",J122,0)</f>
        <v>0</v>
      </c>
      <c r="BG122" s="244">
        <f>IF(N122="zákl. přenesená",J122,0)</f>
        <v>0</v>
      </c>
      <c r="BH122" s="244">
        <f>IF(N122="sníž. přenesená",J122,0)</f>
        <v>0</v>
      </c>
      <c r="BI122" s="244">
        <f>IF(N122="nulová",J122,0)</f>
        <v>0</v>
      </c>
      <c r="BJ122" s="24" t="s">
        <v>80</v>
      </c>
      <c r="BK122" s="244">
        <f>ROUND(I122*H122,2)</f>
        <v>0</v>
      </c>
      <c r="BL122" s="24" t="s">
        <v>169</v>
      </c>
      <c r="BM122" s="24" t="s">
        <v>1367</v>
      </c>
    </row>
    <row r="123" s="1" customFormat="1" ht="16.5" customHeight="1">
      <c r="B123" s="46"/>
      <c r="C123" s="278" t="s">
        <v>384</v>
      </c>
      <c r="D123" s="278" t="s">
        <v>286</v>
      </c>
      <c r="E123" s="279" t="s">
        <v>1368</v>
      </c>
      <c r="F123" s="280" t="s">
        <v>1369</v>
      </c>
      <c r="G123" s="281" t="s">
        <v>1253</v>
      </c>
      <c r="H123" s="282">
        <v>25</v>
      </c>
      <c r="I123" s="283"/>
      <c r="J123" s="284">
        <f>ROUND(I123*H123,2)</f>
        <v>0</v>
      </c>
      <c r="K123" s="280" t="s">
        <v>1249</v>
      </c>
      <c r="L123" s="285"/>
      <c r="M123" s="286" t="s">
        <v>21</v>
      </c>
      <c r="N123" s="287" t="s">
        <v>43</v>
      </c>
      <c r="O123" s="47"/>
      <c r="P123" s="242">
        <f>O123*H123</f>
        <v>0</v>
      </c>
      <c r="Q123" s="242">
        <v>0</v>
      </c>
      <c r="R123" s="242">
        <f>Q123*H123</f>
        <v>0</v>
      </c>
      <c r="S123" s="242">
        <v>0</v>
      </c>
      <c r="T123" s="243">
        <f>S123*H123</f>
        <v>0</v>
      </c>
      <c r="AR123" s="24" t="s">
        <v>207</v>
      </c>
      <c r="AT123" s="24" t="s">
        <v>286</v>
      </c>
      <c r="AU123" s="24" t="s">
        <v>80</v>
      </c>
      <c r="AY123" s="24" t="s">
        <v>161</v>
      </c>
      <c r="BE123" s="244">
        <f>IF(N123="základní",J123,0)</f>
        <v>0</v>
      </c>
      <c r="BF123" s="244">
        <f>IF(N123="snížená",J123,0)</f>
        <v>0</v>
      </c>
      <c r="BG123" s="244">
        <f>IF(N123="zákl. přenesená",J123,0)</f>
        <v>0</v>
      </c>
      <c r="BH123" s="244">
        <f>IF(N123="sníž. přenesená",J123,0)</f>
        <v>0</v>
      </c>
      <c r="BI123" s="244">
        <f>IF(N123="nulová",J123,0)</f>
        <v>0</v>
      </c>
      <c r="BJ123" s="24" t="s">
        <v>80</v>
      </c>
      <c r="BK123" s="244">
        <f>ROUND(I123*H123,2)</f>
        <v>0</v>
      </c>
      <c r="BL123" s="24" t="s">
        <v>169</v>
      </c>
      <c r="BM123" s="24" t="s">
        <v>1370</v>
      </c>
    </row>
    <row r="124" s="1" customFormat="1" ht="16.5" customHeight="1">
      <c r="B124" s="46"/>
      <c r="C124" s="278" t="s">
        <v>389</v>
      </c>
      <c r="D124" s="278" t="s">
        <v>286</v>
      </c>
      <c r="E124" s="279" t="s">
        <v>1371</v>
      </c>
      <c r="F124" s="280" t="s">
        <v>1372</v>
      </c>
      <c r="G124" s="281" t="s">
        <v>1253</v>
      </c>
      <c r="H124" s="282">
        <v>20</v>
      </c>
      <c r="I124" s="283"/>
      <c r="J124" s="284">
        <f>ROUND(I124*H124,2)</f>
        <v>0</v>
      </c>
      <c r="K124" s="280" t="s">
        <v>1249</v>
      </c>
      <c r="L124" s="285"/>
      <c r="M124" s="286" t="s">
        <v>21</v>
      </c>
      <c r="N124" s="287" t="s">
        <v>43</v>
      </c>
      <c r="O124" s="47"/>
      <c r="P124" s="242">
        <f>O124*H124</f>
        <v>0</v>
      </c>
      <c r="Q124" s="242">
        <v>0</v>
      </c>
      <c r="R124" s="242">
        <f>Q124*H124</f>
        <v>0</v>
      </c>
      <c r="S124" s="242">
        <v>0</v>
      </c>
      <c r="T124" s="243">
        <f>S124*H124</f>
        <v>0</v>
      </c>
      <c r="AR124" s="24" t="s">
        <v>207</v>
      </c>
      <c r="AT124" s="24" t="s">
        <v>286</v>
      </c>
      <c r="AU124" s="24" t="s">
        <v>80</v>
      </c>
      <c r="AY124" s="24" t="s">
        <v>161</v>
      </c>
      <c r="BE124" s="244">
        <f>IF(N124="základní",J124,0)</f>
        <v>0</v>
      </c>
      <c r="BF124" s="244">
        <f>IF(N124="snížená",J124,0)</f>
        <v>0</v>
      </c>
      <c r="BG124" s="244">
        <f>IF(N124="zákl. přenesená",J124,0)</f>
        <v>0</v>
      </c>
      <c r="BH124" s="244">
        <f>IF(N124="sníž. přenesená",J124,0)</f>
        <v>0</v>
      </c>
      <c r="BI124" s="244">
        <f>IF(N124="nulová",J124,0)</f>
        <v>0</v>
      </c>
      <c r="BJ124" s="24" t="s">
        <v>80</v>
      </c>
      <c r="BK124" s="244">
        <f>ROUND(I124*H124,2)</f>
        <v>0</v>
      </c>
      <c r="BL124" s="24" t="s">
        <v>169</v>
      </c>
      <c r="BM124" s="24" t="s">
        <v>1373</v>
      </c>
    </row>
    <row r="125" s="1" customFormat="1" ht="16.5" customHeight="1">
      <c r="B125" s="46"/>
      <c r="C125" s="278" t="s">
        <v>394</v>
      </c>
      <c r="D125" s="278" t="s">
        <v>286</v>
      </c>
      <c r="E125" s="279" t="s">
        <v>1374</v>
      </c>
      <c r="F125" s="280" t="s">
        <v>1375</v>
      </c>
      <c r="G125" s="281" t="s">
        <v>1253</v>
      </c>
      <c r="H125" s="282">
        <v>20</v>
      </c>
      <c r="I125" s="283"/>
      <c r="J125" s="284">
        <f>ROUND(I125*H125,2)</f>
        <v>0</v>
      </c>
      <c r="K125" s="280" t="s">
        <v>1249</v>
      </c>
      <c r="L125" s="285"/>
      <c r="M125" s="286" t="s">
        <v>21</v>
      </c>
      <c r="N125" s="287" t="s">
        <v>43</v>
      </c>
      <c r="O125" s="47"/>
      <c r="P125" s="242">
        <f>O125*H125</f>
        <v>0</v>
      </c>
      <c r="Q125" s="242">
        <v>0</v>
      </c>
      <c r="R125" s="242">
        <f>Q125*H125</f>
        <v>0</v>
      </c>
      <c r="S125" s="242">
        <v>0</v>
      </c>
      <c r="T125" s="243">
        <f>S125*H125</f>
        <v>0</v>
      </c>
      <c r="AR125" s="24" t="s">
        <v>207</v>
      </c>
      <c r="AT125" s="24" t="s">
        <v>286</v>
      </c>
      <c r="AU125" s="24" t="s">
        <v>80</v>
      </c>
      <c r="AY125" s="24" t="s">
        <v>161</v>
      </c>
      <c r="BE125" s="244">
        <f>IF(N125="základní",J125,0)</f>
        <v>0</v>
      </c>
      <c r="BF125" s="244">
        <f>IF(N125="snížená",J125,0)</f>
        <v>0</v>
      </c>
      <c r="BG125" s="244">
        <f>IF(N125="zákl. přenesená",J125,0)</f>
        <v>0</v>
      </c>
      <c r="BH125" s="244">
        <f>IF(N125="sníž. přenesená",J125,0)</f>
        <v>0</v>
      </c>
      <c r="BI125" s="244">
        <f>IF(N125="nulová",J125,0)</f>
        <v>0</v>
      </c>
      <c r="BJ125" s="24" t="s">
        <v>80</v>
      </c>
      <c r="BK125" s="244">
        <f>ROUND(I125*H125,2)</f>
        <v>0</v>
      </c>
      <c r="BL125" s="24" t="s">
        <v>169</v>
      </c>
      <c r="BM125" s="24" t="s">
        <v>1376</v>
      </c>
    </row>
    <row r="126" s="1" customFormat="1" ht="16.5" customHeight="1">
      <c r="B126" s="46"/>
      <c r="C126" s="278" t="s">
        <v>401</v>
      </c>
      <c r="D126" s="278" t="s">
        <v>286</v>
      </c>
      <c r="E126" s="279" t="s">
        <v>1377</v>
      </c>
      <c r="F126" s="280" t="s">
        <v>1378</v>
      </c>
      <c r="G126" s="281" t="s">
        <v>1253</v>
      </c>
      <c r="H126" s="282">
        <v>139</v>
      </c>
      <c r="I126" s="283"/>
      <c r="J126" s="284">
        <f>ROUND(I126*H126,2)</f>
        <v>0</v>
      </c>
      <c r="K126" s="280" t="s">
        <v>1249</v>
      </c>
      <c r="L126" s="285"/>
      <c r="M126" s="286" t="s">
        <v>21</v>
      </c>
      <c r="N126" s="287" t="s">
        <v>43</v>
      </c>
      <c r="O126" s="47"/>
      <c r="P126" s="242">
        <f>O126*H126</f>
        <v>0</v>
      </c>
      <c r="Q126" s="242">
        <v>0</v>
      </c>
      <c r="R126" s="242">
        <f>Q126*H126</f>
        <v>0</v>
      </c>
      <c r="S126" s="242">
        <v>0</v>
      </c>
      <c r="T126" s="243">
        <f>S126*H126</f>
        <v>0</v>
      </c>
      <c r="AR126" s="24" t="s">
        <v>207</v>
      </c>
      <c r="AT126" s="24" t="s">
        <v>286</v>
      </c>
      <c r="AU126" s="24" t="s">
        <v>80</v>
      </c>
      <c r="AY126" s="24" t="s">
        <v>161</v>
      </c>
      <c r="BE126" s="244">
        <f>IF(N126="základní",J126,0)</f>
        <v>0</v>
      </c>
      <c r="BF126" s="244">
        <f>IF(N126="snížená",J126,0)</f>
        <v>0</v>
      </c>
      <c r="BG126" s="244">
        <f>IF(N126="zákl. přenesená",J126,0)</f>
        <v>0</v>
      </c>
      <c r="BH126" s="244">
        <f>IF(N126="sníž. přenesená",J126,0)</f>
        <v>0</v>
      </c>
      <c r="BI126" s="244">
        <f>IF(N126="nulová",J126,0)</f>
        <v>0</v>
      </c>
      <c r="BJ126" s="24" t="s">
        <v>80</v>
      </c>
      <c r="BK126" s="244">
        <f>ROUND(I126*H126,2)</f>
        <v>0</v>
      </c>
      <c r="BL126" s="24" t="s">
        <v>169</v>
      </c>
      <c r="BM126" s="24" t="s">
        <v>1379</v>
      </c>
    </row>
    <row r="127" s="1" customFormat="1" ht="16.5" customHeight="1">
      <c r="B127" s="46"/>
      <c r="C127" s="278" t="s">
        <v>407</v>
      </c>
      <c r="D127" s="278" t="s">
        <v>286</v>
      </c>
      <c r="E127" s="279" t="s">
        <v>1380</v>
      </c>
      <c r="F127" s="280" t="s">
        <v>1381</v>
      </c>
      <c r="G127" s="281" t="s">
        <v>1253</v>
      </c>
      <c r="H127" s="282">
        <v>10</v>
      </c>
      <c r="I127" s="283"/>
      <c r="J127" s="284">
        <f>ROUND(I127*H127,2)</f>
        <v>0</v>
      </c>
      <c r="K127" s="280" t="s">
        <v>1249</v>
      </c>
      <c r="L127" s="285"/>
      <c r="M127" s="286" t="s">
        <v>21</v>
      </c>
      <c r="N127" s="287" t="s">
        <v>43</v>
      </c>
      <c r="O127" s="47"/>
      <c r="P127" s="242">
        <f>O127*H127</f>
        <v>0</v>
      </c>
      <c r="Q127" s="242">
        <v>0</v>
      </c>
      <c r="R127" s="242">
        <f>Q127*H127</f>
        <v>0</v>
      </c>
      <c r="S127" s="242">
        <v>0</v>
      </c>
      <c r="T127" s="243">
        <f>S127*H127</f>
        <v>0</v>
      </c>
      <c r="AR127" s="24" t="s">
        <v>207</v>
      </c>
      <c r="AT127" s="24" t="s">
        <v>286</v>
      </c>
      <c r="AU127" s="24" t="s">
        <v>80</v>
      </c>
      <c r="AY127" s="24" t="s">
        <v>161</v>
      </c>
      <c r="BE127" s="244">
        <f>IF(N127="základní",J127,0)</f>
        <v>0</v>
      </c>
      <c r="BF127" s="244">
        <f>IF(N127="snížená",J127,0)</f>
        <v>0</v>
      </c>
      <c r="BG127" s="244">
        <f>IF(N127="zákl. přenesená",J127,0)</f>
        <v>0</v>
      </c>
      <c r="BH127" s="244">
        <f>IF(N127="sníž. přenesená",J127,0)</f>
        <v>0</v>
      </c>
      <c r="BI127" s="244">
        <f>IF(N127="nulová",J127,0)</f>
        <v>0</v>
      </c>
      <c r="BJ127" s="24" t="s">
        <v>80</v>
      </c>
      <c r="BK127" s="244">
        <f>ROUND(I127*H127,2)</f>
        <v>0</v>
      </c>
      <c r="BL127" s="24" t="s">
        <v>169</v>
      </c>
      <c r="BM127" s="24" t="s">
        <v>1382</v>
      </c>
    </row>
    <row r="128" s="1" customFormat="1" ht="16.5" customHeight="1">
      <c r="B128" s="46"/>
      <c r="C128" s="278" t="s">
        <v>412</v>
      </c>
      <c r="D128" s="278" t="s">
        <v>286</v>
      </c>
      <c r="E128" s="279" t="s">
        <v>1383</v>
      </c>
      <c r="F128" s="280" t="s">
        <v>1384</v>
      </c>
      <c r="G128" s="281" t="s">
        <v>282</v>
      </c>
      <c r="H128" s="282">
        <v>60</v>
      </c>
      <c r="I128" s="283"/>
      <c r="J128" s="284">
        <f>ROUND(I128*H128,2)</f>
        <v>0</v>
      </c>
      <c r="K128" s="280" t="s">
        <v>1249</v>
      </c>
      <c r="L128" s="285"/>
      <c r="M128" s="286" t="s">
        <v>21</v>
      </c>
      <c r="N128" s="287" t="s">
        <v>43</v>
      </c>
      <c r="O128" s="47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AR128" s="24" t="s">
        <v>207</v>
      </c>
      <c r="AT128" s="24" t="s">
        <v>286</v>
      </c>
      <c r="AU128" s="24" t="s">
        <v>80</v>
      </c>
      <c r="AY128" s="24" t="s">
        <v>161</v>
      </c>
      <c r="BE128" s="244">
        <f>IF(N128="základní",J128,0)</f>
        <v>0</v>
      </c>
      <c r="BF128" s="244">
        <f>IF(N128="snížená",J128,0)</f>
        <v>0</v>
      </c>
      <c r="BG128" s="244">
        <f>IF(N128="zákl. přenesená",J128,0)</f>
        <v>0</v>
      </c>
      <c r="BH128" s="244">
        <f>IF(N128="sníž. přenesená",J128,0)</f>
        <v>0</v>
      </c>
      <c r="BI128" s="244">
        <f>IF(N128="nulová",J128,0)</f>
        <v>0</v>
      </c>
      <c r="BJ128" s="24" t="s">
        <v>80</v>
      </c>
      <c r="BK128" s="244">
        <f>ROUND(I128*H128,2)</f>
        <v>0</v>
      </c>
      <c r="BL128" s="24" t="s">
        <v>169</v>
      </c>
      <c r="BM128" s="24" t="s">
        <v>1385</v>
      </c>
    </row>
    <row r="129" s="1" customFormat="1" ht="16.5" customHeight="1">
      <c r="B129" s="46"/>
      <c r="C129" s="278" t="s">
        <v>418</v>
      </c>
      <c r="D129" s="278" t="s">
        <v>286</v>
      </c>
      <c r="E129" s="279" t="s">
        <v>1386</v>
      </c>
      <c r="F129" s="280" t="s">
        <v>1387</v>
      </c>
      <c r="G129" s="281" t="s">
        <v>282</v>
      </c>
      <c r="H129" s="282">
        <v>45</v>
      </c>
      <c r="I129" s="283"/>
      <c r="J129" s="284">
        <f>ROUND(I129*H129,2)</f>
        <v>0</v>
      </c>
      <c r="K129" s="280" t="s">
        <v>1249</v>
      </c>
      <c r="L129" s="285"/>
      <c r="M129" s="286" t="s">
        <v>21</v>
      </c>
      <c r="N129" s="287" t="s">
        <v>43</v>
      </c>
      <c r="O129" s="47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AR129" s="24" t="s">
        <v>207</v>
      </c>
      <c r="AT129" s="24" t="s">
        <v>286</v>
      </c>
      <c r="AU129" s="24" t="s">
        <v>80</v>
      </c>
      <c r="AY129" s="24" t="s">
        <v>161</v>
      </c>
      <c r="BE129" s="244">
        <f>IF(N129="základní",J129,0)</f>
        <v>0</v>
      </c>
      <c r="BF129" s="244">
        <f>IF(N129="snížená",J129,0)</f>
        <v>0</v>
      </c>
      <c r="BG129" s="244">
        <f>IF(N129="zákl. přenesená",J129,0)</f>
        <v>0</v>
      </c>
      <c r="BH129" s="244">
        <f>IF(N129="sníž. přenesená",J129,0)</f>
        <v>0</v>
      </c>
      <c r="BI129" s="244">
        <f>IF(N129="nulová",J129,0)</f>
        <v>0</v>
      </c>
      <c r="BJ129" s="24" t="s">
        <v>80</v>
      </c>
      <c r="BK129" s="244">
        <f>ROUND(I129*H129,2)</f>
        <v>0</v>
      </c>
      <c r="BL129" s="24" t="s">
        <v>169</v>
      </c>
      <c r="BM129" s="24" t="s">
        <v>1388</v>
      </c>
    </row>
    <row r="130" s="1" customFormat="1" ht="16.5" customHeight="1">
      <c r="B130" s="46"/>
      <c r="C130" s="278" t="s">
        <v>421</v>
      </c>
      <c r="D130" s="278" t="s">
        <v>286</v>
      </c>
      <c r="E130" s="279" t="s">
        <v>1389</v>
      </c>
      <c r="F130" s="280" t="s">
        <v>1390</v>
      </c>
      <c r="G130" s="281" t="s">
        <v>1391</v>
      </c>
      <c r="H130" s="282">
        <v>36</v>
      </c>
      <c r="I130" s="283"/>
      <c r="J130" s="284">
        <f>ROUND(I130*H130,2)</f>
        <v>0</v>
      </c>
      <c r="K130" s="280" t="s">
        <v>1249</v>
      </c>
      <c r="L130" s="285"/>
      <c r="M130" s="286" t="s">
        <v>21</v>
      </c>
      <c r="N130" s="287" t="s">
        <v>43</v>
      </c>
      <c r="O130" s="47"/>
      <c r="P130" s="242">
        <f>O130*H130</f>
        <v>0</v>
      </c>
      <c r="Q130" s="242">
        <v>0</v>
      </c>
      <c r="R130" s="242">
        <f>Q130*H130</f>
        <v>0</v>
      </c>
      <c r="S130" s="242">
        <v>0</v>
      </c>
      <c r="T130" s="243">
        <f>S130*H130</f>
        <v>0</v>
      </c>
      <c r="AR130" s="24" t="s">
        <v>207</v>
      </c>
      <c r="AT130" s="24" t="s">
        <v>286</v>
      </c>
      <c r="AU130" s="24" t="s">
        <v>80</v>
      </c>
      <c r="AY130" s="24" t="s">
        <v>161</v>
      </c>
      <c r="BE130" s="244">
        <f>IF(N130="základní",J130,0)</f>
        <v>0</v>
      </c>
      <c r="BF130" s="244">
        <f>IF(N130="snížená",J130,0)</f>
        <v>0</v>
      </c>
      <c r="BG130" s="244">
        <f>IF(N130="zákl. přenesená",J130,0)</f>
        <v>0</v>
      </c>
      <c r="BH130" s="244">
        <f>IF(N130="sníž. přenesená",J130,0)</f>
        <v>0</v>
      </c>
      <c r="BI130" s="244">
        <f>IF(N130="nulová",J130,0)</f>
        <v>0</v>
      </c>
      <c r="BJ130" s="24" t="s">
        <v>80</v>
      </c>
      <c r="BK130" s="244">
        <f>ROUND(I130*H130,2)</f>
        <v>0</v>
      </c>
      <c r="BL130" s="24" t="s">
        <v>169</v>
      </c>
      <c r="BM130" s="24" t="s">
        <v>1392</v>
      </c>
    </row>
    <row r="131" s="1" customFormat="1" ht="16.5" customHeight="1">
      <c r="B131" s="46"/>
      <c r="C131" s="278" t="s">
        <v>425</v>
      </c>
      <c r="D131" s="278" t="s">
        <v>286</v>
      </c>
      <c r="E131" s="279" t="s">
        <v>1389</v>
      </c>
      <c r="F131" s="280" t="s">
        <v>1390</v>
      </c>
      <c r="G131" s="281" t="s">
        <v>1391</v>
      </c>
      <c r="H131" s="282">
        <v>25</v>
      </c>
      <c r="I131" s="283"/>
      <c r="J131" s="284">
        <f>ROUND(I131*H131,2)</f>
        <v>0</v>
      </c>
      <c r="K131" s="280" t="s">
        <v>1249</v>
      </c>
      <c r="L131" s="285"/>
      <c r="M131" s="286" t="s">
        <v>21</v>
      </c>
      <c r="N131" s="287" t="s">
        <v>43</v>
      </c>
      <c r="O131" s="47"/>
      <c r="P131" s="242">
        <f>O131*H131</f>
        <v>0</v>
      </c>
      <c r="Q131" s="242">
        <v>0</v>
      </c>
      <c r="R131" s="242">
        <f>Q131*H131</f>
        <v>0</v>
      </c>
      <c r="S131" s="242">
        <v>0</v>
      </c>
      <c r="T131" s="243">
        <f>S131*H131</f>
        <v>0</v>
      </c>
      <c r="AR131" s="24" t="s">
        <v>207</v>
      </c>
      <c r="AT131" s="24" t="s">
        <v>286</v>
      </c>
      <c r="AU131" s="24" t="s">
        <v>80</v>
      </c>
      <c r="AY131" s="24" t="s">
        <v>161</v>
      </c>
      <c r="BE131" s="244">
        <f>IF(N131="základní",J131,0)</f>
        <v>0</v>
      </c>
      <c r="BF131" s="244">
        <f>IF(N131="snížená",J131,0)</f>
        <v>0</v>
      </c>
      <c r="BG131" s="244">
        <f>IF(N131="zákl. přenesená",J131,0)</f>
        <v>0</v>
      </c>
      <c r="BH131" s="244">
        <f>IF(N131="sníž. přenesená",J131,0)</f>
        <v>0</v>
      </c>
      <c r="BI131" s="244">
        <f>IF(N131="nulová",J131,0)</f>
        <v>0</v>
      </c>
      <c r="BJ131" s="24" t="s">
        <v>80</v>
      </c>
      <c r="BK131" s="244">
        <f>ROUND(I131*H131,2)</f>
        <v>0</v>
      </c>
      <c r="BL131" s="24" t="s">
        <v>169</v>
      </c>
      <c r="BM131" s="24" t="s">
        <v>1393</v>
      </c>
    </row>
    <row r="132" s="1" customFormat="1" ht="16.5" customHeight="1">
      <c r="B132" s="46"/>
      <c r="C132" s="278" t="s">
        <v>429</v>
      </c>
      <c r="D132" s="278" t="s">
        <v>286</v>
      </c>
      <c r="E132" s="279" t="s">
        <v>1389</v>
      </c>
      <c r="F132" s="280" t="s">
        <v>1390</v>
      </c>
      <c r="G132" s="281" t="s">
        <v>1391</v>
      </c>
      <c r="H132" s="282">
        <v>16</v>
      </c>
      <c r="I132" s="283"/>
      <c r="J132" s="284">
        <f>ROUND(I132*H132,2)</f>
        <v>0</v>
      </c>
      <c r="K132" s="280" t="s">
        <v>1249</v>
      </c>
      <c r="L132" s="285"/>
      <c r="M132" s="286" t="s">
        <v>21</v>
      </c>
      <c r="N132" s="287" t="s">
        <v>43</v>
      </c>
      <c r="O132" s="47"/>
      <c r="P132" s="242">
        <f>O132*H132</f>
        <v>0</v>
      </c>
      <c r="Q132" s="242">
        <v>0</v>
      </c>
      <c r="R132" s="242">
        <f>Q132*H132</f>
        <v>0</v>
      </c>
      <c r="S132" s="242">
        <v>0</v>
      </c>
      <c r="T132" s="243">
        <f>S132*H132</f>
        <v>0</v>
      </c>
      <c r="AR132" s="24" t="s">
        <v>207</v>
      </c>
      <c r="AT132" s="24" t="s">
        <v>286</v>
      </c>
      <c r="AU132" s="24" t="s">
        <v>80</v>
      </c>
      <c r="AY132" s="24" t="s">
        <v>161</v>
      </c>
      <c r="BE132" s="244">
        <f>IF(N132="základní",J132,0)</f>
        <v>0</v>
      </c>
      <c r="BF132" s="244">
        <f>IF(N132="snížená",J132,0)</f>
        <v>0</v>
      </c>
      <c r="BG132" s="244">
        <f>IF(N132="zákl. přenesená",J132,0)</f>
        <v>0</v>
      </c>
      <c r="BH132" s="244">
        <f>IF(N132="sníž. přenesená",J132,0)</f>
        <v>0</v>
      </c>
      <c r="BI132" s="244">
        <f>IF(N132="nulová",J132,0)</f>
        <v>0</v>
      </c>
      <c r="BJ132" s="24" t="s">
        <v>80</v>
      </c>
      <c r="BK132" s="244">
        <f>ROUND(I132*H132,2)</f>
        <v>0</v>
      </c>
      <c r="BL132" s="24" t="s">
        <v>169</v>
      </c>
      <c r="BM132" s="24" t="s">
        <v>1394</v>
      </c>
    </row>
    <row r="133" s="1" customFormat="1" ht="16.5" customHeight="1">
      <c r="B133" s="46"/>
      <c r="C133" s="278" t="s">
        <v>433</v>
      </c>
      <c r="D133" s="278" t="s">
        <v>286</v>
      </c>
      <c r="E133" s="279" t="s">
        <v>1389</v>
      </c>
      <c r="F133" s="280" t="s">
        <v>1390</v>
      </c>
      <c r="G133" s="281" t="s">
        <v>1391</v>
      </c>
      <c r="H133" s="282">
        <v>180</v>
      </c>
      <c r="I133" s="283"/>
      <c r="J133" s="284">
        <f>ROUND(I133*H133,2)</f>
        <v>0</v>
      </c>
      <c r="K133" s="280" t="s">
        <v>1249</v>
      </c>
      <c r="L133" s="285"/>
      <c r="M133" s="286" t="s">
        <v>21</v>
      </c>
      <c r="N133" s="287" t="s">
        <v>43</v>
      </c>
      <c r="O133" s="47"/>
      <c r="P133" s="242">
        <f>O133*H133</f>
        <v>0</v>
      </c>
      <c r="Q133" s="242">
        <v>0</v>
      </c>
      <c r="R133" s="242">
        <f>Q133*H133</f>
        <v>0</v>
      </c>
      <c r="S133" s="242">
        <v>0</v>
      </c>
      <c r="T133" s="243">
        <f>S133*H133</f>
        <v>0</v>
      </c>
      <c r="AR133" s="24" t="s">
        <v>207</v>
      </c>
      <c r="AT133" s="24" t="s">
        <v>286</v>
      </c>
      <c r="AU133" s="24" t="s">
        <v>80</v>
      </c>
      <c r="AY133" s="24" t="s">
        <v>161</v>
      </c>
      <c r="BE133" s="244">
        <f>IF(N133="základní",J133,0)</f>
        <v>0</v>
      </c>
      <c r="BF133" s="244">
        <f>IF(N133="snížená",J133,0)</f>
        <v>0</v>
      </c>
      <c r="BG133" s="244">
        <f>IF(N133="zákl. přenesená",J133,0)</f>
        <v>0</v>
      </c>
      <c r="BH133" s="244">
        <f>IF(N133="sníž. přenesená",J133,0)</f>
        <v>0</v>
      </c>
      <c r="BI133" s="244">
        <f>IF(N133="nulová",J133,0)</f>
        <v>0</v>
      </c>
      <c r="BJ133" s="24" t="s">
        <v>80</v>
      </c>
      <c r="BK133" s="244">
        <f>ROUND(I133*H133,2)</f>
        <v>0</v>
      </c>
      <c r="BL133" s="24" t="s">
        <v>169</v>
      </c>
      <c r="BM133" s="24" t="s">
        <v>1395</v>
      </c>
    </row>
    <row r="134" s="1" customFormat="1" ht="16.5" customHeight="1">
      <c r="B134" s="46"/>
      <c r="C134" s="278" t="s">
        <v>438</v>
      </c>
      <c r="D134" s="278" t="s">
        <v>286</v>
      </c>
      <c r="E134" s="279" t="s">
        <v>1396</v>
      </c>
      <c r="F134" s="280" t="s">
        <v>1397</v>
      </c>
      <c r="G134" s="281" t="s">
        <v>1253</v>
      </c>
      <c r="H134" s="282">
        <v>5</v>
      </c>
      <c r="I134" s="283"/>
      <c r="J134" s="284">
        <f>ROUND(I134*H134,2)</f>
        <v>0</v>
      </c>
      <c r="K134" s="280" t="s">
        <v>1249</v>
      </c>
      <c r="L134" s="285"/>
      <c r="M134" s="286" t="s">
        <v>21</v>
      </c>
      <c r="N134" s="287" t="s">
        <v>43</v>
      </c>
      <c r="O134" s="47"/>
      <c r="P134" s="242">
        <f>O134*H134</f>
        <v>0</v>
      </c>
      <c r="Q134" s="242">
        <v>0</v>
      </c>
      <c r="R134" s="242">
        <f>Q134*H134</f>
        <v>0</v>
      </c>
      <c r="S134" s="242">
        <v>0</v>
      </c>
      <c r="T134" s="243">
        <f>S134*H134</f>
        <v>0</v>
      </c>
      <c r="AR134" s="24" t="s">
        <v>207</v>
      </c>
      <c r="AT134" s="24" t="s">
        <v>286</v>
      </c>
      <c r="AU134" s="24" t="s">
        <v>80</v>
      </c>
      <c r="AY134" s="24" t="s">
        <v>161</v>
      </c>
      <c r="BE134" s="244">
        <f>IF(N134="základní",J134,0)</f>
        <v>0</v>
      </c>
      <c r="BF134" s="244">
        <f>IF(N134="snížená",J134,0)</f>
        <v>0</v>
      </c>
      <c r="BG134" s="244">
        <f>IF(N134="zákl. přenesená",J134,0)</f>
        <v>0</v>
      </c>
      <c r="BH134" s="244">
        <f>IF(N134="sníž. přenesená",J134,0)</f>
        <v>0</v>
      </c>
      <c r="BI134" s="244">
        <f>IF(N134="nulová",J134,0)</f>
        <v>0</v>
      </c>
      <c r="BJ134" s="24" t="s">
        <v>80</v>
      </c>
      <c r="BK134" s="244">
        <f>ROUND(I134*H134,2)</f>
        <v>0</v>
      </c>
      <c r="BL134" s="24" t="s">
        <v>169</v>
      </c>
      <c r="BM134" s="24" t="s">
        <v>1398</v>
      </c>
    </row>
    <row r="135" s="1" customFormat="1" ht="16.5" customHeight="1">
      <c r="B135" s="46"/>
      <c r="C135" s="278" t="s">
        <v>443</v>
      </c>
      <c r="D135" s="278" t="s">
        <v>286</v>
      </c>
      <c r="E135" s="279" t="s">
        <v>1399</v>
      </c>
      <c r="F135" s="280" t="s">
        <v>1400</v>
      </c>
      <c r="G135" s="281" t="s">
        <v>1253</v>
      </c>
      <c r="H135" s="282">
        <v>346</v>
      </c>
      <c r="I135" s="283"/>
      <c r="J135" s="284">
        <f>ROUND(I135*H135,2)</f>
        <v>0</v>
      </c>
      <c r="K135" s="280" t="s">
        <v>1249</v>
      </c>
      <c r="L135" s="285"/>
      <c r="M135" s="286" t="s">
        <v>21</v>
      </c>
      <c r="N135" s="287" t="s">
        <v>43</v>
      </c>
      <c r="O135" s="47"/>
      <c r="P135" s="242">
        <f>O135*H135</f>
        <v>0</v>
      </c>
      <c r="Q135" s="242">
        <v>0</v>
      </c>
      <c r="R135" s="242">
        <f>Q135*H135</f>
        <v>0</v>
      </c>
      <c r="S135" s="242">
        <v>0</v>
      </c>
      <c r="T135" s="243">
        <f>S135*H135</f>
        <v>0</v>
      </c>
      <c r="AR135" s="24" t="s">
        <v>207</v>
      </c>
      <c r="AT135" s="24" t="s">
        <v>286</v>
      </c>
      <c r="AU135" s="24" t="s">
        <v>80</v>
      </c>
      <c r="AY135" s="24" t="s">
        <v>161</v>
      </c>
      <c r="BE135" s="244">
        <f>IF(N135="základní",J135,0)</f>
        <v>0</v>
      </c>
      <c r="BF135" s="244">
        <f>IF(N135="snížená",J135,0)</f>
        <v>0</v>
      </c>
      <c r="BG135" s="244">
        <f>IF(N135="zákl. přenesená",J135,0)</f>
        <v>0</v>
      </c>
      <c r="BH135" s="244">
        <f>IF(N135="sníž. přenesená",J135,0)</f>
        <v>0</v>
      </c>
      <c r="BI135" s="244">
        <f>IF(N135="nulová",J135,0)</f>
        <v>0</v>
      </c>
      <c r="BJ135" s="24" t="s">
        <v>80</v>
      </c>
      <c r="BK135" s="244">
        <f>ROUND(I135*H135,2)</f>
        <v>0</v>
      </c>
      <c r="BL135" s="24" t="s">
        <v>169</v>
      </c>
      <c r="BM135" s="24" t="s">
        <v>1401</v>
      </c>
    </row>
    <row r="136" s="1" customFormat="1" ht="16.5" customHeight="1">
      <c r="B136" s="46"/>
      <c r="C136" s="278" t="s">
        <v>448</v>
      </c>
      <c r="D136" s="278" t="s">
        <v>286</v>
      </c>
      <c r="E136" s="279" t="s">
        <v>1402</v>
      </c>
      <c r="F136" s="280" t="s">
        <v>1403</v>
      </c>
      <c r="G136" s="281" t="s">
        <v>1253</v>
      </c>
      <c r="H136" s="282">
        <v>15</v>
      </c>
      <c r="I136" s="283"/>
      <c r="J136" s="284">
        <f>ROUND(I136*H136,2)</f>
        <v>0</v>
      </c>
      <c r="K136" s="280" t="s">
        <v>1249</v>
      </c>
      <c r="L136" s="285"/>
      <c r="M136" s="286" t="s">
        <v>21</v>
      </c>
      <c r="N136" s="287" t="s">
        <v>43</v>
      </c>
      <c r="O136" s="47"/>
      <c r="P136" s="242">
        <f>O136*H136</f>
        <v>0</v>
      </c>
      <c r="Q136" s="242">
        <v>0</v>
      </c>
      <c r="R136" s="242">
        <f>Q136*H136</f>
        <v>0</v>
      </c>
      <c r="S136" s="242">
        <v>0</v>
      </c>
      <c r="T136" s="243">
        <f>S136*H136</f>
        <v>0</v>
      </c>
      <c r="AR136" s="24" t="s">
        <v>207</v>
      </c>
      <c r="AT136" s="24" t="s">
        <v>286</v>
      </c>
      <c r="AU136" s="24" t="s">
        <v>80</v>
      </c>
      <c r="AY136" s="24" t="s">
        <v>161</v>
      </c>
      <c r="BE136" s="244">
        <f>IF(N136="základní",J136,0)</f>
        <v>0</v>
      </c>
      <c r="BF136" s="244">
        <f>IF(N136="snížená",J136,0)</f>
        <v>0</v>
      </c>
      <c r="BG136" s="244">
        <f>IF(N136="zákl. přenesená",J136,0)</f>
        <v>0</v>
      </c>
      <c r="BH136" s="244">
        <f>IF(N136="sníž. přenesená",J136,0)</f>
        <v>0</v>
      </c>
      <c r="BI136" s="244">
        <f>IF(N136="nulová",J136,0)</f>
        <v>0</v>
      </c>
      <c r="BJ136" s="24" t="s">
        <v>80</v>
      </c>
      <c r="BK136" s="244">
        <f>ROUND(I136*H136,2)</f>
        <v>0</v>
      </c>
      <c r="BL136" s="24" t="s">
        <v>169</v>
      </c>
      <c r="BM136" s="24" t="s">
        <v>1404</v>
      </c>
    </row>
    <row r="137" s="12" customFormat="1">
      <c r="B137" s="245"/>
      <c r="C137" s="246"/>
      <c r="D137" s="247" t="s">
        <v>171</v>
      </c>
      <c r="E137" s="248" t="s">
        <v>21</v>
      </c>
      <c r="F137" s="249" t="s">
        <v>1405</v>
      </c>
      <c r="G137" s="246"/>
      <c r="H137" s="250">
        <v>15</v>
      </c>
      <c r="I137" s="251"/>
      <c r="J137" s="246"/>
      <c r="K137" s="246"/>
      <c r="L137" s="252"/>
      <c r="M137" s="253"/>
      <c r="N137" s="254"/>
      <c r="O137" s="254"/>
      <c r="P137" s="254"/>
      <c r="Q137" s="254"/>
      <c r="R137" s="254"/>
      <c r="S137" s="254"/>
      <c r="T137" s="255"/>
      <c r="AT137" s="256" t="s">
        <v>171</v>
      </c>
      <c r="AU137" s="256" t="s">
        <v>80</v>
      </c>
      <c r="AV137" s="12" t="s">
        <v>82</v>
      </c>
      <c r="AW137" s="12" t="s">
        <v>35</v>
      </c>
      <c r="AX137" s="12" t="s">
        <v>80</v>
      </c>
      <c r="AY137" s="256" t="s">
        <v>161</v>
      </c>
    </row>
    <row r="138" s="1" customFormat="1" ht="16.5" customHeight="1">
      <c r="B138" s="46"/>
      <c r="C138" s="278" t="s">
        <v>453</v>
      </c>
      <c r="D138" s="278" t="s">
        <v>286</v>
      </c>
      <c r="E138" s="279" t="s">
        <v>1406</v>
      </c>
      <c r="F138" s="280" t="s">
        <v>1407</v>
      </c>
      <c r="G138" s="281" t="s">
        <v>1253</v>
      </c>
      <c r="H138" s="282">
        <v>15</v>
      </c>
      <c r="I138" s="283"/>
      <c r="J138" s="284">
        <f>ROUND(I138*H138,2)</f>
        <v>0</v>
      </c>
      <c r="K138" s="280" t="s">
        <v>1249</v>
      </c>
      <c r="L138" s="285"/>
      <c r="M138" s="286" t="s">
        <v>21</v>
      </c>
      <c r="N138" s="287" t="s">
        <v>43</v>
      </c>
      <c r="O138" s="47"/>
      <c r="P138" s="242">
        <f>O138*H138</f>
        <v>0</v>
      </c>
      <c r="Q138" s="242">
        <v>0</v>
      </c>
      <c r="R138" s="242">
        <f>Q138*H138</f>
        <v>0</v>
      </c>
      <c r="S138" s="242">
        <v>0</v>
      </c>
      <c r="T138" s="243">
        <f>S138*H138</f>
        <v>0</v>
      </c>
      <c r="AR138" s="24" t="s">
        <v>207</v>
      </c>
      <c r="AT138" s="24" t="s">
        <v>286</v>
      </c>
      <c r="AU138" s="24" t="s">
        <v>80</v>
      </c>
      <c r="AY138" s="24" t="s">
        <v>161</v>
      </c>
      <c r="BE138" s="244">
        <f>IF(N138="základní",J138,0)</f>
        <v>0</v>
      </c>
      <c r="BF138" s="244">
        <f>IF(N138="snížená",J138,0)</f>
        <v>0</v>
      </c>
      <c r="BG138" s="244">
        <f>IF(N138="zákl. přenesená",J138,0)</f>
        <v>0</v>
      </c>
      <c r="BH138" s="244">
        <f>IF(N138="sníž. přenesená",J138,0)</f>
        <v>0</v>
      </c>
      <c r="BI138" s="244">
        <f>IF(N138="nulová",J138,0)</f>
        <v>0</v>
      </c>
      <c r="BJ138" s="24" t="s">
        <v>80</v>
      </c>
      <c r="BK138" s="244">
        <f>ROUND(I138*H138,2)</f>
        <v>0</v>
      </c>
      <c r="BL138" s="24" t="s">
        <v>169</v>
      </c>
      <c r="BM138" s="24" t="s">
        <v>1408</v>
      </c>
    </row>
    <row r="139" s="12" customFormat="1">
      <c r="B139" s="245"/>
      <c r="C139" s="246"/>
      <c r="D139" s="247" t="s">
        <v>171</v>
      </c>
      <c r="E139" s="248" t="s">
        <v>21</v>
      </c>
      <c r="F139" s="249" t="s">
        <v>1405</v>
      </c>
      <c r="G139" s="246"/>
      <c r="H139" s="250">
        <v>15</v>
      </c>
      <c r="I139" s="251"/>
      <c r="J139" s="246"/>
      <c r="K139" s="246"/>
      <c r="L139" s="252"/>
      <c r="M139" s="253"/>
      <c r="N139" s="254"/>
      <c r="O139" s="254"/>
      <c r="P139" s="254"/>
      <c r="Q139" s="254"/>
      <c r="R139" s="254"/>
      <c r="S139" s="254"/>
      <c r="T139" s="255"/>
      <c r="AT139" s="256" t="s">
        <v>171</v>
      </c>
      <c r="AU139" s="256" t="s">
        <v>80</v>
      </c>
      <c r="AV139" s="12" t="s">
        <v>82</v>
      </c>
      <c r="AW139" s="12" t="s">
        <v>35</v>
      </c>
      <c r="AX139" s="12" t="s">
        <v>80</v>
      </c>
      <c r="AY139" s="256" t="s">
        <v>161</v>
      </c>
    </row>
    <row r="140" s="1" customFormat="1" ht="16.5" customHeight="1">
      <c r="B140" s="46"/>
      <c r="C140" s="278" t="s">
        <v>458</v>
      </c>
      <c r="D140" s="278" t="s">
        <v>286</v>
      </c>
      <c r="E140" s="279" t="s">
        <v>1409</v>
      </c>
      <c r="F140" s="280" t="s">
        <v>1410</v>
      </c>
      <c r="G140" s="281" t="s">
        <v>1253</v>
      </c>
      <c r="H140" s="282">
        <v>15</v>
      </c>
      <c r="I140" s="283"/>
      <c r="J140" s="284">
        <f>ROUND(I140*H140,2)</f>
        <v>0</v>
      </c>
      <c r="K140" s="280" t="s">
        <v>1249</v>
      </c>
      <c r="L140" s="285"/>
      <c r="M140" s="286" t="s">
        <v>21</v>
      </c>
      <c r="N140" s="287" t="s">
        <v>43</v>
      </c>
      <c r="O140" s="47"/>
      <c r="P140" s="242">
        <f>O140*H140</f>
        <v>0</v>
      </c>
      <c r="Q140" s="242">
        <v>0</v>
      </c>
      <c r="R140" s="242">
        <f>Q140*H140</f>
        <v>0</v>
      </c>
      <c r="S140" s="242">
        <v>0</v>
      </c>
      <c r="T140" s="243">
        <f>S140*H140</f>
        <v>0</v>
      </c>
      <c r="AR140" s="24" t="s">
        <v>207</v>
      </c>
      <c r="AT140" s="24" t="s">
        <v>286</v>
      </c>
      <c r="AU140" s="24" t="s">
        <v>80</v>
      </c>
      <c r="AY140" s="24" t="s">
        <v>161</v>
      </c>
      <c r="BE140" s="244">
        <f>IF(N140="základní",J140,0)</f>
        <v>0</v>
      </c>
      <c r="BF140" s="244">
        <f>IF(N140="snížená",J140,0)</f>
        <v>0</v>
      </c>
      <c r="BG140" s="244">
        <f>IF(N140="zákl. přenesená",J140,0)</f>
        <v>0</v>
      </c>
      <c r="BH140" s="244">
        <f>IF(N140="sníž. přenesená",J140,0)</f>
        <v>0</v>
      </c>
      <c r="BI140" s="244">
        <f>IF(N140="nulová",J140,0)</f>
        <v>0</v>
      </c>
      <c r="BJ140" s="24" t="s">
        <v>80</v>
      </c>
      <c r="BK140" s="244">
        <f>ROUND(I140*H140,2)</f>
        <v>0</v>
      </c>
      <c r="BL140" s="24" t="s">
        <v>169</v>
      </c>
      <c r="BM140" s="24" t="s">
        <v>1411</v>
      </c>
    </row>
    <row r="141" s="12" customFormat="1">
      <c r="B141" s="245"/>
      <c r="C141" s="246"/>
      <c r="D141" s="247" t="s">
        <v>171</v>
      </c>
      <c r="E141" s="248" t="s">
        <v>21</v>
      </c>
      <c r="F141" s="249" t="s">
        <v>1405</v>
      </c>
      <c r="G141" s="246"/>
      <c r="H141" s="250">
        <v>15</v>
      </c>
      <c r="I141" s="251"/>
      <c r="J141" s="246"/>
      <c r="K141" s="246"/>
      <c r="L141" s="252"/>
      <c r="M141" s="253"/>
      <c r="N141" s="254"/>
      <c r="O141" s="254"/>
      <c r="P141" s="254"/>
      <c r="Q141" s="254"/>
      <c r="R141" s="254"/>
      <c r="S141" s="254"/>
      <c r="T141" s="255"/>
      <c r="AT141" s="256" t="s">
        <v>171</v>
      </c>
      <c r="AU141" s="256" t="s">
        <v>80</v>
      </c>
      <c r="AV141" s="12" t="s">
        <v>82</v>
      </c>
      <c r="AW141" s="12" t="s">
        <v>35</v>
      </c>
      <c r="AX141" s="12" t="s">
        <v>80</v>
      </c>
      <c r="AY141" s="256" t="s">
        <v>161</v>
      </c>
    </row>
    <row r="142" s="1" customFormat="1" ht="16.5" customHeight="1">
      <c r="B142" s="46"/>
      <c r="C142" s="278" t="s">
        <v>463</v>
      </c>
      <c r="D142" s="278" t="s">
        <v>286</v>
      </c>
      <c r="E142" s="279" t="s">
        <v>1412</v>
      </c>
      <c r="F142" s="280" t="s">
        <v>1413</v>
      </c>
      <c r="G142" s="281" t="s">
        <v>1253</v>
      </c>
      <c r="H142" s="282">
        <v>5</v>
      </c>
      <c r="I142" s="283"/>
      <c r="J142" s="284">
        <f>ROUND(I142*H142,2)</f>
        <v>0</v>
      </c>
      <c r="K142" s="280" t="s">
        <v>1249</v>
      </c>
      <c r="L142" s="285"/>
      <c r="M142" s="286" t="s">
        <v>21</v>
      </c>
      <c r="N142" s="287" t="s">
        <v>43</v>
      </c>
      <c r="O142" s="47"/>
      <c r="P142" s="242">
        <f>O142*H142</f>
        <v>0</v>
      </c>
      <c r="Q142" s="242">
        <v>0</v>
      </c>
      <c r="R142" s="242">
        <f>Q142*H142</f>
        <v>0</v>
      </c>
      <c r="S142" s="242">
        <v>0</v>
      </c>
      <c r="T142" s="243">
        <f>S142*H142</f>
        <v>0</v>
      </c>
      <c r="AR142" s="24" t="s">
        <v>207</v>
      </c>
      <c r="AT142" s="24" t="s">
        <v>286</v>
      </c>
      <c r="AU142" s="24" t="s">
        <v>80</v>
      </c>
      <c r="AY142" s="24" t="s">
        <v>161</v>
      </c>
      <c r="BE142" s="244">
        <f>IF(N142="základní",J142,0)</f>
        <v>0</v>
      </c>
      <c r="BF142" s="244">
        <f>IF(N142="snížená",J142,0)</f>
        <v>0</v>
      </c>
      <c r="BG142" s="244">
        <f>IF(N142="zákl. přenesená",J142,0)</f>
        <v>0</v>
      </c>
      <c r="BH142" s="244">
        <f>IF(N142="sníž. přenesená",J142,0)</f>
        <v>0</v>
      </c>
      <c r="BI142" s="244">
        <f>IF(N142="nulová",J142,0)</f>
        <v>0</v>
      </c>
      <c r="BJ142" s="24" t="s">
        <v>80</v>
      </c>
      <c r="BK142" s="244">
        <f>ROUND(I142*H142,2)</f>
        <v>0</v>
      </c>
      <c r="BL142" s="24" t="s">
        <v>169</v>
      </c>
      <c r="BM142" s="24" t="s">
        <v>1414</v>
      </c>
    </row>
    <row r="143" s="12" customFormat="1">
      <c r="B143" s="245"/>
      <c r="C143" s="246"/>
      <c r="D143" s="247" t="s">
        <v>171</v>
      </c>
      <c r="E143" s="248" t="s">
        <v>21</v>
      </c>
      <c r="F143" s="249" t="s">
        <v>1415</v>
      </c>
      <c r="G143" s="246"/>
      <c r="H143" s="250">
        <v>5</v>
      </c>
      <c r="I143" s="251"/>
      <c r="J143" s="246"/>
      <c r="K143" s="246"/>
      <c r="L143" s="252"/>
      <c r="M143" s="253"/>
      <c r="N143" s="254"/>
      <c r="O143" s="254"/>
      <c r="P143" s="254"/>
      <c r="Q143" s="254"/>
      <c r="R143" s="254"/>
      <c r="S143" s="254"/>
      <c r="T143" s="255"/>
      <c r="AT143" s="256" t="s">
        <v>171</v>
      </c>
      <c r="AU143" s="256" t="s">
        <v>80</v>
      </c>
      <c r="AV143" s="12" t="s">
        <v>82</v>
      </c>
      <c r="AW143" s="12" t="s">
        <v>35</v>
      </c>
      <c r="AX143" s="12" t="s">
        <v>80</v>
      </c>
      <c r="AY143" s="256" t="s">
        <v>161</v>
      </c>
    </row>
    <row r="144" s="1" customFormat="1" ht="16.5" customHeight="1">
      <c r="B144" s="46"/>
      <c r="C144" s="278" t="s">
        <v>468</v>
      </c>
      <c r="D144" s="278" t="s">
        <v>286</v>
      </c>
      <c r="E144" s="279" t="s">
        <v>1416</v>
      </c>
      <c r="F144" s="280" t="s">
        <v>1417</v>
      </c>
      <c r="G144" s="281" t="s">
        <v>1253</v>
      </c>
      <c r="H144" s="282">
        <v>5</v>
      </c>
      <c r="I144" s="283"/>
      <c r="J144" s="284">
        <f>ROUND(I144*H144,2)</f>
        <v>0</v>
      </c>
      <c r="K144" s="280" t="s">
        <v>1249</v>
      </c>
      <c r="L144" s="285"/>
      <c r="M144" s="286" t="s">
        <v>21</v>
      </c>
      <c r="N144" s="287" t="s">
        <v>43</v>
      </c>
      <c r="O144" s="47"/>
      <c r="P144" s="242">
        <f>O144*H144</f>
        <v>0</v>
      </c>
      <c r="Q144" s="242">
        <v>0</v>
      </c>
      <c r="R144" s="242">
        <f>Q144*H144</f>
        <v>0</v>
      </c>
      <c r="S144" s="242">
        <v>0</v>
      </c>
      <c r="T144" s="243">
        <f>S144*H144</f>
        <v>0</v>
      </c>
      <c r="AR144" s="24" t="s">
        <v>207</v>
      </c>
      <c r="AT144" s="24" t="s">
        <v>286</v>
      </c>
      <c r="AU144" s="24" t="s">
        <v>80</v>
      </c>
      <c r="AY144" s="24" t="s">
        <v>161</v>
      </c>
      <c r="BE144" s="244">
        <f>IF(N144="základní",J144,0)</f>
        <v>0</v>
      </c>
      <c r="BF144" s="244">
        <f>IF(N144="snížená",J144,0)</f>
        <v>0</v>
      </c>
      <c r="BG144" s="244">
        <f>IF(N144="zákl. přenesená",J144,0)</f>
        <v>0</v>
      </c>
      <c r="BH144" s="244">
        <f>IF(N144="sníž. přenesená",J144,0)</f>
        <v>0</v>
      </c>
      <c r="BI144" s="244">
        <f>IF(N144="nulová",J144,0)</f>
        <v>0</v>
      </c>
      <c r="BJ144" s="24" t="s">
        <v>80</v>
      </c>
      <c r="BK144" s="244">
        <f>ROUND(I144*H144,2)</f>
        <v>0</v>
      </c>
      <c r="BL144" s="24" t="s">
        <v>169</v>
      </c>
      <c r="BM144" s="24" t="s">
        <v>1418</v>
      </c>
    </row>
    <row r="145" s="12" customFormat="1">
      <c r="B145" s="245"/>
      <c r="C145" s="246"/>
      <c r="D145" s="247" t="s">
        <v>171</v>
      </c>
      <c r="E145" s="248" t="s">
        <v>21</v>
      </c>
      <c r="F145" s="249" t="s">
        <v>1415</v>
      </c>
      <c r="G145" s="246"/>
      <c r="H145" s="250">
        <v>5</v>
      </c>
      <c r="I145" s="251"/>
      <c r="J145" s="246"/>
      <c r="K145" s="246"/>
      <c r="L145" s="252"/>
      <c r="M145" s="253"/>
      <c r="N145" s="254"/>
      <c r="O145" s="254"/>
      <c r="P145" s="254"/>
      <c r="Q145" s="254"/>
      <c r="R145" s="254"/>
      <c r="S145" s="254"/>
      <c r="T145" s="255"/>
      <c r="AT145" s="256" t="s">
        <v>171</v>
      </c>
      <c r="AU145" s="256" t="s">
        <v>80</v>
      </c>
      <c r="AV145" s="12" t="s">
        <v>82</v>
      </c>
      <c r="AW145" s="12" t="s">
        <v>35</v>
      </c>
      <c r="AX145" s="12" t="s">
        <v>80</v>
      </c>
      <c r="AY145" s="256" t="s">
        <v>161</v>
      </c>
    </row>
    <row r="146" s="1" customFormat="1" ht="16.5" customHeight="1">
      <c r="B146" s="46"/>
      <c r="C146" s="278" t="s">
        <v>473</v>
      </c>
      <c r="D146" s="278" t="s">
        <v>286</v>
      </c>
      <c r="E146" s="279" t="s">
        <v>1409</v>
      </c>
      <c r="F146" s="280" t="s">
        <v>1410</v>
      </c>
      <c r="G146" s="281" t="s">
        <v>1253</v>
      </c>
      <c r="H146" s="282">
        <v>5</v>
      </c>
      <c r="I146" s="283"/>
      <c r="J146" s="284">
        <f>ROUND(I146*H146,2)</f>
        <v>0</v>
      </c>
      <c r="K146" s="280" t="s">
        <v>1249</v>
      </c>
      <c r="L146" s="285"/>
      <c r="M146" s="286" t="s">
        <v>21</v>
      </c>
      <c r="N146" s="287" t="s">
        <v>43</v>
      </c>
      <c r="O146" s="47"/>
      <c r="P146" s="242">
        <f>O146*H146</f>
        <v>0</v>
      </c>
      <c r="Q146" s="242">
        <v>0</v>
      </c>
      <c r="R146" s="242">
        <f>Q146*H146</f>
        <v>0</v>
      </c>
      <c r="S146" s="242">
        <v>0</v>
      </c>
      <c r="T146" s="243">
        <f>S146*H146</f>
        <v>0</v>
      </c>
      <c r="AR146" s="24" t="s">
        <v>207</v>
      </c>
      <c r="AT146" s="24" t="s">
        <v>286</v>
      </c>
      <c r="AU146" s="24" t="s">
        <v>80</v>
      </c>
      <c r="AY146" s="24" t="s">
        <v>161</v>
      </c>
      <c r="BE146" s="244">
        <f>IF(N146="základní",J146,0)</f>
        <v>0</v>
      </c>
      <c r="BF146" s="244">
        <f>IF(N146="snížená",J146,0)</f>
        <v>0</v>
      </c>
      <c r="BG146" s="244">
        <f>IF(N146="zákl. přenesená",J146,0)</f>
        <v>0</v>
      </c>
      <c r="BH146" s="244">
        <f>IF(N146="sníž. přenesená",J146,0)</f>
        <v>0</v>
      </c>
      <c r="BI146" s="244">
        <f>IF(N146="nulová",J146,0)</f>
        <v>0</v>
      </c>
      <c r="BJ146" s="24" t="s">
        <v>80</v>
      </c>
      <c r="BK146" s="244">
        <f>ROUND(I146*H146,2)</f>
        <v>0</v>
      </c>
      <c r="BL146" s="24" t="s">
        <v>169</v>
      </c>
      <c r="BM146" s="24" t="s">
        <v>1419</v>
      </c>
    </row>
    <row r="147" s="12" customFormat="1">
      <c r="B147" s="245"/>
      <c r="C147" s="246"/>
      <c r="D147" s="247" t="s">
        <v>171</v>
      </c>
      <c r="E147" s="248" t="s">
        <v>21</v>
      </c>
      <c r="F147" s="249" t="s">
        <v>1415</v>
      </c>
      <c r="G147" s="246"/>
      <c r="H147" s="250">
        <v>5</v>
      </c>
      <c r="I147" s="251"/>
      <c r="J147" s="246"/>
      <c r="K147" s="246"/>
      <c r="L147" s="252"/>
      <c r="M147" s="253"/>
      <c r="N147" s="254"/>
      <c r="O147" s="254"/>
      <c r="P147" s="254"/>
      <c r="Q147" s="254"/>
      <c r="R147" s="254"/>
      <c r="S147" s="254"/>
      <c r="T147" s="255"/>
      <c r="AT147" s="256" t="s">
        <v>171</v>
      </c>
      <c r="AU147" s="256" t="s">
        <v>80</v>
      </c>
      <c r="AV147" s="12" t="s">
        <v>82</v>
      </c>
      <c r="AW147" s="12" t="s">
        <v>35</v>
      </c>
      <c r="AX147" s="12" t="s">
        <v>80</v>
      </c>
      <c r="AY147" s="256" t="s">
        <v>161</v>
      </c>
    </row>
    <row r="148" s="1" customFormat="1" ht="16.5" customHeight="1">
      <c r="B148" s="46"/>
      <c r="C148" s="278" t="s">
        <v>478</v>
      </c>
      <c r="D148" s="278" t="s">
        <v>286</v>
      </c>
      <c r="E148" s="279" t="s">
        <v>1420</v>
      </c>
      <c r="F148" s="280" t="s">
        <v>1421</v>
      </c>
      <c r="G148" s="281" t="s">
        <v>1253</v>
      </c>
      <c r="H148" s="282">
        <v>8</v>
      </c>
      <c r="I148" s="283"/>
      <c r="J148" s="284">
        <f>ROUND(I148*H148,2)</f>
        <v>0</v>
      </c>
      <c r="K148" s="280" t="s">
        <v>1249</v>
      </c>
      <c r="L148" s="285"/>
      <c r="M148" s="286" t="s">
        <v>21</v>
      </c>
      <c r="N148" s="287" t="s">
        <v>43</v>
      </c>
      <c r="O148" s="47"/>
      <c r="P148" s="242">
        <f>O148*H148</f>
        <v>0</v>
      </c>
      <c r="Q148" s="242">
        <v>0</v>
      </c>
      <c r="R148" s="242">
        <f>Q148*H148</f>
        <v>0</v>
      </c>
      <c r="S148" s="242">
        <v>0</v>
      </c>
      <c r="T148" s="243">
        <f>S148*H148</f>
        <v>0</v>
      </c>
      <c r="AR148" s="24" t="s">
        <v>207</v>
      </c>
      <c r="AT148" s="24" t="s">
        <v>286</v>
      </c>
      <c r="AU148" s="24" t="s">
        <v>80</v>
      </c>
      <c r="AY148" s="24" t="s">
        <v>161</v>
      </c>
      <c r="BE148" s="244">
        <f>IF(N148="základní",J148,0)</f>
        <v>0</v>
      </c>
      <c r="BF148" s="244">
        <f>IF(N148="snížená",J148,0)</f>
        <v>0</v>
      </c>
      <c r="BG148" s="244">
        <f>IF(N148="zákl. přenesená",J148,0)</f>
        <v>0</v>
      </c>
      <c r="BH148" s="244">
        <f>IF(N148="sníž. přenesená",J148,0)</f>
        <v>0</v>
      </c>
      <c r="BI148" s="244">
        <f>IF(N148="nulová",J148,0)</f>
        <v>0</v>
      </c>
      <c r="BJ148" s="24" t="s">
        <v>80</v>
      </c>
      <c r="BK148" s="244">
        <f>ROUND(I148*H148,2)</f>
        <v>0</v>
      </c>
      <c r="BL148" s="24" t="s">
        <v>169</v>
      </c>
      <c r="BM148" s="24" t="s">
        <v>1422</v>
      </c>
    </row>
    <row r="149" s="12" customFormat="1">
      <c r="B149" s="245"/>
      <c r="C149" s="246"/>
      <c r="D149" s="247" t="s">
        <v>171</v>
      </c>
      <c r="E149" s="248" t="s">
        <v>21</v>
      </c>
      <c r="F149" s="249" t="s">
        <v>1423</v>
      </c>
      <c r="G149" s="246"/>
      <c r="H149" s="250">
        <v>8</v>
      </c>
      <c r="I149" s="251"/>
      <c r="J149" s="246"/>
      <c r="K149" s="246"/>
      <c r="L149" s="252"/>
      <c r="M149" s="253"/>
      <c r="N149" s="254"/>
      <c r="O149" s="254"/>
      <c r="P149" s="254"/>
      <c r="Q149" s="254"/>
      <c r="R149" s="254"/>
      <c r="S149" s="254"/>
      <c r="T149" s="255"/>
      <c r="AT149" s="256" t="s">
        <v>171</v>
      </c>
      <c r="AU149" s="256" t="s">
        <v>80</v>
      </c>
      <c r="AV149" s="12" t="s">
        <v>82</v>
      </c>
      <c r="AW149" s="12" t="s">
        <v>35</v>
      </c>
      <c r="AX149" s="12" t="s">
        <v>80</v>
      </c>
      <c r="AY149" s="256" t="s">
        <v>161</v>
      </c>
    </row>
    <row r="150" s="1" customFormat="1" ht="16.5" customHeight="1">
      <c r="B150" s="46"/>
      <c r="C150" s="278" t="s">
        <v>483</v>
      </c>
      <c r="D150" s="278" t="s">
        <v>286</v>
      </c>
      <c r="E150" s="279" t="s">
        <v>1406</v>
      </c>
      <c r="F150" s="280" t="s">
        <v>1407</v>
      </c>
      <c r="G150" s="281" t="s">
        <v>1253</v>
      </c>
      <c r="H150" s="282">
        <v>8</v>
      </c>
      <c r="I150" s="283"/>
      <c r="J150" s="284">
        <f>ROUND(I150*H150,2)</f>
        <v>0</v>
      </c>
      <c r="K150" s="280" t="s">
        <v>1249</v>
      </c>
      <c r="L150" s="285"/>
      <c r="M150" s="286" t="s">
        <v>21</v>
      </c>
      <c r="N150" s="287" t="s">
        <v>43</v>
      </c>
      <c r="O150" s="47"/>
      <c r="P150" s="242">
        <f>O150*H150</f>
        <v>0</v>
      </c>
      <c r="Q150" s="242">
        <v>0</v>
      </c>
      <c r="R150" s="242">
        <f>Q150*H150</f>
        <v>0</v>
      </c>
      <c r="S150" s="242">
        <v>0</v>
      </c>
      <c r="T150" s="243">
        <f>S150*H150</f>
        <v>0</v>
      </c>
      <c r="AR150" s="24" t="s">
        <v>207</v>
      </c>
      <c r="AT150" s="24" t="s">
        <v>286</v>
      </c>
      <c r="AU150" s="24" t="s">
        <v>80</v>
      </c>
      <c r="AY150" s="24" t="s">
        <v>161</v>
      </c>
      <c r="BE150" s="244">
        <f>IF(N150="základní",J150,0)</f>
        <v>0</v>
      </c>
      <c r="BF150" s="244">
        <f>IF(N150="snížená",J150,0)</f>
        <v>0</v>
      </c>
      <c r="BG150" s="244">
        <f>IF(N150="zákl. přenesená",J150,0)</f>
        <v>0</v>
      </c>
      <c r="BH150" s="244">
        <f>IF(N150="sníž. přenesená",J150,0)</f>
        <v>0</v>
      </c>
      <c r="BI150" s="244">
        <f>IF(N150="nulová",J150,0)</f>
        <v>0</v>
      </c>
      <c r="BJ150" s="24" t="s">
        <v>80</v>
      </c>
      <c r="BK150" s="244">
        <f>ROUND(I150*H150,2)</f>
        <v>0</v>
      </c>
      <c r="BL150" s="24" t="s">
        <v>169</v>
      </c>
      <c r="BM150" s="24" t="s">
        <v>1424</v>
      </c>
    </row>
    <row r="151" s="12" customFormat="1">
      <c r="B151" s="245"/>
      <c r="C151" s="246"/>
      <c r="D151" s="247" t="s">
        <v>171</v>
      </c>
      <c r="E151" s="248" t="s">
        <v>21</v>
      </c>
      <c r="F151" s="249" t="s">
        <v>1423</v>
      </c>
      <c r="G151" s="246"/>
      <c r="H151" s="250">
        <v>8</v>
      </c>
      <c r="I151" s="251"/>
      <c r="J151" s="246"/>
      <c r="K151" s="246"/>
      <c r="L151" s="252"/>
      <c r="M151" s="253"/>
      <c r="N151" s="254"/>
      <c r="O151" s="254"/>
      <c r="P151" s="254"/>
      <c r="Q151" s="254"/>
      <c r="R151" s="254"/>
      <c r="S151" s="254"/>
      <c r="T151" s="255"/>
      <c r="AT151" s="256" t="s">
        <v>171</v>
      </c>
      <c r="AU151" s="256" t="s">
        <v>80</v>
      </c>
      <c r="AV151" s="12" t="s">
        <v>82</v>
      </c>
      <c r="AW151" s="12" t="s">
        <v>35</v>
      </c>
      <c r="AX151" s="12" t="s">
        <v>80</v>
      </c>
      <c r="AY151" s="256" t="s">
        <v>161</v>
      </c>
    </row>
    <row r="152" s="1" customFormat="1" ht="16.5" customHeight="1">
      <c r="B152" s="46"/>
      <c r="C152" s="278" t="s">
        <v>488</v>
      </c>
      <c r="D152" s="278" t="s">
        <v>286</v>
      </c>
      <c r="E152" s="279" t="s">
        <v>1409</v>
      </c>
      <c r="F152" s="280" t="s">
        <v>1410</v>
      </c>
      <c r="G152" s="281" t="s">
        <v>1253</v>
      </c>
      <c r="H152" s="282">
        <v>8</v>
      </c>
      <c r="I152" s="283"/>
      <c r="J152" s="284">
        <f>ROUND(I152*H152,2)</f>
        <v>0</v>
      </c>
      <c r="K152" s="280" t="s">
        <v>1249</v>
      </c>
      <c r="L152" s="285"/>
      <c r="M152" s="286" t="s">
        <v>21</v>
      </c>
      <c r="N152" s="287" t="s">
        <v>43</v>
      </c>
      <c r="O152" s="47"/>
      <c r="P152" s="242">
        <f>O152*H152</f>
        <v>0</v>
      </c>
      <c r="Q152" s="242">
        <v>0</v>
      </c>
      <c r="R152" s="242">
        <f>Q152*H152</f>
        <v>0</v>
      </c>
      <c r="S152" s="242">
        <v>0</v>
      </c>
      <c r="T152" s="243">
        <f>S152*H152</f>
        <v>0</v>
      </c>
      <c r="AR152" s="24" t="s">
        <v>207</v>
      </c>
      <c r="AT152" s="24" t="s">
        <v>286</v>
      </c>
      <c r="AU152" s="24" t="s">
        <v>80</v>
      </c>
      <c r="AY152" s="24" t="s">
        <v>161</v>
      </c>
      <c r="BE152" s="244">
        <f>IF(N152="základní",J152,0)</f>
        <v>0</v>
      </c>
      <c r="BF152" s="244">
        <f>IF(N152="snížená",J152,0)</f>
        <v>0</v>
      </c>
      <c r="BG152" s="244">
        <f>IF(N152="zákl. přenesená",J152,0)</f>
        <v>0</v>
      </c>
      <c r="BH152" s="244">
        <f>IF(N152="sníž. přenesená",J152,0)</f>
        <v>0</v>
      </c>
      <c r="BI152" s="244">
        <f>IF(N152="nulová",J152,0)</f>
        <v>0</v>
      </c>
      <c r="BJ152" s="24" t="s">
        <v>80</v>
      </c>
      <c r="BK152" s="244">
        <f>ROUND(I152*H152,2)</f>
        <v>0</v>
      </c>
      <c r="BL152" s="24" t="s">
        <v>169</v>
      </c>
      <c r="BM152" s="24" t="s">
        <v>1425</v>
      </c>
    </row>
    <row r="153" s="12" customFormat="1">
      <c r="B153" s="245"/>
      <c r="C153" s="246"/>
      <c r="D153" s="247" t="s">
        <v>171</v>
      </c>
      <c r="E153" s="248" t="s">
        <v>21</v>
      </c>
      <c r="F153" s="249" t="s">
        <v>1423</v>
      </c>
      <c r="G153" s="246"/>
      <c r="H153" s="250">
        <v>8</v>
      </c>
      <c r="I153" s="251"/>
      <c r="J153" s="246"/>
      <c r="K153" s="246"/>
      <c r="L153" s="252"/>
      <c r="M153" s="253"/>
      <c r="N153" s="254"/>
      <c r="O153" s="254"/>
      <c r="P153" s="254"/>
      <c r="Q153" s="254"/>
      <c r="R153" s="254"/>
      <c r="S153" s="254"/>
      <c r="T153" s="255"/>
      <c r="AT153" s="256" t="s">
        <v>171</v>
      </c>
      <c r="AU153" s="256" t="s">
        <v>80</v>
      </c>
      <c r="AV153" s="12" t="s">
        <v>82</v>
      </c>
      <c r="AW153" s="12" t="s">
        <v>35</v>
      </c>
      <c r="AX153" s="12" t="s">
        <v>80</v>
      </c>
      <c r="AY153" s="256" t="s">
        <v>161</v>
      </c>
    </row>
    <row r="154" s="1" customFormat="1" ht="16.5" customHeight="1">
      <c r="B154" s="46"/>
      <c r="C154" s="278" t="s">
        <v>492</v>
      </c>
      <c r="D154" s="278" t="s">
        <v>286</v>
      </c>
      <c r="E154" s="279" t="s">
        <v>1426</v>
      </c>
      <c r="F154" s="280" t="s">
        <v>1427</v>
      </c>
      <c r="G154" s="281" t="s">
        <v>1253</v>
      </c>
      <c r="H154" s="282">
        <v>84</v>
      </c>
      <c r="I154" s="283"/>
      <c r="J154" s="284">
        <f>ROUND(I154*H154,2)</f>
        <v>0</v>
      </c>
      <c r="K154" s="280" t="s">
        <v>1249</v>
      </c>
      <c r="L154" s="285"/>
      <c r="M154" s="286" t="s">
        <v>21</v>
      </c>
      <c r="N154" s="287" t="s">
        <v>43</v>
      </c>
      <c r="O154" s="47"/>
      <c r="P154" s="242">
        <f>O154*H154</f>
        <v>0</v>
      </c>
      <c r="Q154" s="242">
        <v>0</v>
      </c>
      <c r="R154" s="242">
        <f>Q154*H154</f>
        <v>0</v>
      </c>
      <c r="S154" s="242">
        <v>0</v>
      </c>
      <c r="T154" s="243">
        <f>S154*H154</f>
        <v>0</v>
      </c>
      <c r="AR154" s="24" t="s">
        <v>207</v>
      </c>
      <c r="AT154" s="24" t="s">
        <v>286</v>
      </c>
      <c r="AU154" s="24" t="s">
        <v>80</v>
      </c>
      <c r="AY154" s="24" t="s">
        <v>161</v>
      </c>
      <c r="BE154" s="244">
        <f>IF(N154="základní",J154,0)</f>
        <v>0</v>
      </c>
      <c r="BF154" s="244">
        <f>IF(N154="snížená",J154,0)</f>
        <v>0</v>
      </c>
      <c r="BG154" s="244">
        <f>IF(N154="zákl. přenesená",J154,0)</f>
        <v>0</v>
      </c>
      <c r="BH154" s="244">
        <f>IF(N154="sníž. přenesená",J154,0)</f>
        <v>0</v>
      </c>
      <c r="BI154" s="244">
        <f>IF(N154="nulová",J154,0)</f>
        <v>0</v>
      </c>
      <c r="BJ154" s="24" t="s">
        <v>80</v>
      </c>
      <c r="BK154" s="244">
        <f>ROUND(I154*H154,2)</f>
        <v>0</v>
      </c>
      <c r="BL154" s="24" t="s">
        <v>169</v>
      </c>
      <c r="BM154" s="24" t="s">
        <v>1428</v>
      </c>
    </row>
    <row r="155" s="1" customFormat="1" ht="16.5" customHeight="1">
      <c r="B155" s="46"/>
      <c r="C155" s="278" t="s">
        <v>496</v>
      </c>
      <c r="D155" s="278" t="s">
        <v>286</v>
      </c>
      <c r="E155" s="279" t="s">
        <v>1409</v>
      </c>
      <c r="F155" s="280" t="s">
        <v>1410</v>
      </c>
      <c r="G155" s="281" t="s">
        <v>1253</v>
      </c>
      <c r="H155" s="282">
        <v>84</v>
      </c>
      <c r="I155" s="283"/>
      <c r="J155" s="284">
        <f>ROUND(I155*H155,2)</f>
        <v>0</v>
      </c>
      <c r="K155" s="280" t="s">
        <v>1249</v>
      </c>
      <c r="L155" s="285"/>
      <c r="M155" s="286" t="s">
        <v>21</v>
      </c>
      <c r="N155" s="287" t="s">
        <v>43</v>
      </c>
      <c r="O155" s="47"/>
      <c r="P155" s="242">
        <f>O155*H155</f>
        <v>0</v>
      </c>
      <c r="Q155" s="242">
        <v>0</v>
      </c>
      <c r="R155" s="242">
        <f>Q155*H155</f>
        <v>0</v>
      </c>
      <c r="S155" s="242">
        <v>0</v>
      </c>
      <c r="T155" s="243">
        <f>S155*H155</f>
        <v>0</v>
      </c>
      <c r="AR155" s="24" t="s">
        <v>207</v>
      </c>
      <c r="AT155" s="24" t="s">
        <v>286</v>
      </c>
      <c r="AU155" s="24" t="s">
        <v>80</v>
      </c>
      <c r="AY155" s="24" t="s">
        <v>161</v>
      </c>
      <c r="BE155" s="244">
        <f>IF(N155="základní",J155,0)</f>
        <v>0</v>
      </c>
      <c r="BF155" s="244">
        <f>IF(N155="snížená",J155,0)</f>
        <v>0</v>
      </c>
      <c r="BG155" s="244">
        <f>IF(N155="zákl. přenesená",J155,0)</f>
        <v>0</v>
      </c>
      <c r="BH155" s="244">
        <f>IF(N155="sníž. přenesená",J155,0)</f>
        <v>0</v>
      </c>
      <c r="BI155" s="244">
        <f>IF(N155="nulová",J155,0)</f>
        <v>0</v>
      </c>
      <c r="BJ155" s="24" t="s">
        <v>80</v>
      </c>
      <c r="BK155" s="244">
        <f>ROUND(I155*H155,2)</f>
        <v>0</v>
      </c>
      <c r="BL155" s="24" t="s">
        <v>169</v>
      </c>
      <c r="BM155" s="24" t="s">
        <v>1429</v>
      </c>
    </row>
    <row r="156" s="1" customFormat="1" ht="16.5" customHeight="1">
      <c r="B156" s="46"/>
      <c r="C156" s="278" t="s">
        <v>500</v>
      </c>
      <c r="D156" s="278" t="s">
        <v>286</v>
      </c>
      <c r="E156" s="279" t="s">
        <v>1430</v>
      </c>
      <c r="F156" s="280" t="s">
        <v>1431</v>
      </c>
      <c r="G156" s="281" t="s">
        <v>1253</v>
      </c>
      <c r="H156" s="282">
        <v>4</v>
      </c>
      <c r="I156" s="283"/>
      <c r="J156" s="284">
        <f>ROUND(I156*H156,2)</f>
        <v>0</v>
      </c>
      <c r="K156" s="280" t="s">
        <v>1249</v>
      </c>
      <c r="L156" s="285"/>
      <c r="M156" s="286" t="s">
        <v>21</v>
      </c>
      <c r="N156" s="287" t="s">
        <v>43</v>
      </c>
      <c r="O156" s="47"/>
      <c r="P156" s="242">
        <f>O156*H156</f>
        <v>0</v>
      </c>
      <c r="Q156" s="242">
        <v>0</v>
      </c>
      <c r="R156" s="242">
        <f>Q156*H156</f>
        <v>0</v>
      </c>
      <c r="S156" s="242">
        <v>0</v>
      </c>
      <c r="T156" s="243">
        <f>S156*H156</f>
        <v>0</v>
      </c>
      <c r="AR156" s="24" t="s">
        <v>207</v>
      </c>
      <c r="AT156" s="24" t="s">
        <v>286</v>
      </c>
      <c r="AU156" s="24" t="s">
        <v>80</v>
      </c>
      <c r="AY156" s="24" t="s">
        <v>161</v>
      </c>
      <c r="BE156" s="244">
        <f>IF(N156="základní",J156,0)</f>
        <v>0</v>
      </c>
      <c r="BF156" s="244">
        <f>IF(N156="snížená",J156,0)</f>
        <v>0</v>
      </c>
      <c r="BG156" s="244">
        <f>IF(N156="zákl. přenesená",J156,0)</f>
        <v>0</v>
      </c>
      <c r="BH156" s="244">
        <f>IF(N156="sníž. přenesená",J156,0)</f>
        <v>0</v>
      </c>
      <c r="BI156" s="244">
        <f>IF(N156="nulová",J156,0)</f>
        <v>0</v>
      </c>
      <c r="BJ156" s="24" t="s">
        <v>80</v>
      </c>
      <c r="BK156" s="244">
        <f>ROUND(I156*H156,2)</f>
        <v>0</v>
      </c>
      <c r="BL156" s="24" t="s">
        <v>169</v>
      </c>
      <c r="BM156" s="24" t="s">
        <v>1432</v>
      </c>
    </row>
    <row r="157" s="1" customFormat="1" ht="16.5" customHeight="1">
      <c r="B157" s="46"/>
      <c r="C157" s="278" t="s">
        <v>508</v>
      </c>
      <c r="D157" s="278" t="s">
        <v>286</v>
      </c>
      <c r="E157" s="279" t="s">
        <v>1409</v>
      </c>
      <c r="F157" s="280" t="s">
        <v>1410</v>
      </c>
      <c r="G157" s="281" t="s">
        <v>1253</v>
      </c>
      <c r="H157" s="282">
        <v>4</v>
      </c>
      <c r="I157" s="283"/>
      <c r="J157" s="284">
        <f>ROUND(I157*H157,2)</f>
        <v>0</v>
      </c>
      <c r="K157" s="280" t="s">
        <v>1249</v>
      </c>
      <c r="L157" s="285"/>
      <c r="M157" s="286" t="s">
        <v>21</v>
      </c>
      <c r="N157" s="287" t="s">
        <v>43</v>
      </c>
      <c r="O157" s="47"/>
      <c r="P157" s="242">
        <f>O157*H157</f>
        <v>0</v>
      </c>
      <c r="Q157" s="242">
        <v>0</v>
      </c>
      <c r="R157" s="242">
        <f>Q157*H157</f>
        <v>0</v>
      </c>
      <c r="S157" s="242">
        <v>0</v>
      </c>
      <c r="T157" s="243">
        <f>S157*H157</f>
        <v>0</v>
      </c>
      <c r="AR157" s="24" t="s">
        <v>207</v>
      </c>
      <c r="AT157" s="24" t="s">
        <v>286</v>
      </c>
      <c r="AU157" s="24" t="s">
        <v>80</v>
      </c>
      <c r="AY157" s="24" t="s">
        <v>161</v>
      </c>
      <c r="BE157" s="244">
        <f>IF(N157="základní",J157,0)</f>
        <v>0</v>
      </c>
      <c r="BF157" s="244">
        <f>IF(N157="snížená",J157,0)</f>
        <v>0</v>
      </c>
      <c r="BG157" s="244">
        <f>IF(N157="zákl. přenesená",J157,0)</f>
        <v>0</v>
      </c>
      <c r="BH157" s="244">
        <f>IF(N157="sníž. přenesená",J157,0)</f>
        <v>0</v>
      </c>
      <c r="BI157" s="244">
        <f>IF(N157="nulová",J157,0)</f>
        <v>0</v>
      </c>
      <c r="BJ157" s="24" t="s">
        <v>80</v>
      </c>
      <c r="BK157" s="244">
        <f>ROUND(I157*H157,2)</f>
        <v>0</v>
      </c>
      <c r="BL157" s="24" t="s">
        <v>169</v>
      </c>
      <c r="BM157" s="24" t="s">
        <v>1433</v>
      </c>
    </row>
    <row r="158" s="1" customFormat="1" ht="16.5" customHeight="1">
      <c r="B158" s="46"/>
      <c r="C158" s="278" t="s">
        <v>513</v>
      </c>
      <c r="D158" s="278" t="s">
        <v>286</v>
      </c>
      <c r="E158" s="279" t="s">
        <v>1434</v>
      </c>
      <c r="F158" s="280" t="s">
        <v>1435</v>
      </c>
      <c r="G158" s="281" t="s">
        <v>1253</v>
      </c>
      <c r="H158" s="282">
        <v>13</v>
      </c>
      <c r="I158" s="283"/>
      <c r="J158" s="284">
        <f>ROUND(I158*H158,2)</f>
        <v>0</v>
      </c>
      <c r="K158" s="280" t="s">
        <v>1249</v>
      </c>
      <c r="L158" s="285"/>
      <c r="M158" s="286" t="s">
        <v>21</v>
      </c>
      <c r="N158" s="287" t="s">
        <v>43</v>
      </c>
      <c r="O158" s="47"/>
      <c r="P158" s="242">
        <f>O158*H158</f>
        <v>0</v>
      </c>
      <c r="Q158" s="242">
        <v>0</v>
      </c>
      <c r="R158" s="242">
        <f>Q158*H158</f>
        <v>0</v>
      </c>
      <c r="S158" s="242">
        <v>0</v>
      </c>
      <c r="T158" s="243">
        <f>S158*H158</f>
        <v>0</v>
      </c>
      <c r="AR158" s="24" t="s">
        <v>207</v>
      </c>
      <c r="AT158" s="24" t="s">
        <v>286</v>
      </c>
      <c r="AU158" s="24" t="s">
        <v>80</v>
      </c>
      <c r="AY158" s="24" t="s">
        <v>161</v>
      </c>
      <c r="BE158" s="244">
        <f>IF(N158="základní",J158,0)</f>
        <v>0</v>
      </c>
      <c r="BF158" s="244">
        <f>IF(N158="snížená",J158,0)</f>
        <v>0</v>
      </c>
      <c r="BG158" s="244">
        <f>IF(N158="zákl. přenesená",J158,0)</f>
        <v>0</v>
      </c>
      <c r="BH158" s="244">
        <f>IF(N158="sníž. přenesená",J158,0)</f>
        <v>0</v>
      </c>
      <c r="BI158" s="244">
        <f>IF(N158="nulová",J158,0)</f>
        <v>0</v>
      </c>
      <c r="BJ158" s="24" t="s">
        <v>80</v>
      </c>
      <c r="BK158" s="244">
        <f>ROUND(I158*H158,2)</f>
        <v>0</v>
      </c>
      <c r="BL158" s="24" t="s">
        <v>169</v>
      </c>
      <c r="BM158" s="24" t="s">
        <v>1436</v>
      </c>
    </row>
    <row r="159" s="1" customFormat="1" ht="16.5" customHeight="1">
      <c r="B159" s="46"/>
      <c r="C159" s="278" t="s">
        <v>517</v>
      </c>
      <c r="D159" s="278" t="s">
        <v>286</v>
      </c>
      <c r="E159" s="279" t="s">
        <v>1409</v>
      </c>
      <c r="F159" s="280" t="s">
        <v>1410</v>
      </c>
      <c r="G159" s="281" t="s">
        <v>1253</v>
      </c>
      <c r="H159" s="282">
        <v>13</v>
      </c>
      <c r="I159" s="283"/>
      <c r="J159" s="284">
        <f>ROUND(I159*H159,2)</f>
        <v>0</v>
      </c>
      <c r="K159" s="280" t="s">
        <v>1249</v>
      </c>
      <c r="L159" s="285"/>
      <c r="M159" s="286" t="s">
        <v>21</v>
      </c>
      <c r="N159" s="287" t="s">
        <v>43</v>
      </c>
      <c r="O159" s="47"/>
      <c r="P159" s="242">
        <f>O159*H159</f>
        <v>0</v>
      </c>
      <c r="Q159" s="242">
        <v>0</v>
      </c>
      <c r="R159" s="242">
        <f>Q159*H159</f>
        <v>0</v>
      </c>
      <c r="S159" s="242">
        <v>0</v>
      </c>
      <c r="T159" s="243">
        <f>S159*H159</f>
        <v>0</v>
      </c>
      <c r="AR159" s="24" t="s">
        <v>207</v>
      </c>
      <c r="AT159" s="24" t="s">
        <v>286</v>
      </c>
      <c r="AU159" s="24" t="s">
        <v>80</v>
      </c>
      <c r="AY159" s="24" t="s">
        <v>161</v>
      </c>
      <c r="BE159" s="244">
        <f>IF(N159="základní",J159,0)</f>
        <v>0</v>
      </c>
      <c r="BF159" s="244">
        <f>IF(N159="snížená",J159,0)</f>
        <v>0</v>
      </c>
      <c r="BG159" s="244">
        <f>IF(N159="zákl. přenesená",J159,0)</f>
        <v>0</v>
      </c>
      <c r="BH159" s="244">
        <f>IF(N159="sníž. přenesená",J159,0)</f>
        <v>0</v>
      </c>
      <c r="BI159" s="244">
        <f>IF(N159="nulová",J159,0)</f>
        <v>0</v>
      </c>
      <c r="BJ159" s="24" t="s">
        <v>80</v>
      </c>
      <c r="BK159" s="244">
        <f>ROUND(I159*H159,2)</f>
        <v>0</v>
      </c>
      <c r="BL159" s="24" t="s">
        <v>169</v>
      </c>
      <c r="BM159" s="24" t="s">
        <v>1437</v>
      </c>
    </row>
    <row r="160" s="1" customFormat="1" ht="16.5" customHeight="1">
      <c r="B160" s="46"/>
      <c r="C160" s="278" t="s">
        <v>525</v>
      </c>
      <c r="D160" s="278" t="s">
        <v>286</v>
      </c>
      <c r="E160" s="279" t="s">
        <v>1438</v>
      </c>
      <c r="F160" s="280" t="s">
        <v>1439</v>
      </c>
      <c r="G160" s="281" t="s">
        <v>1253</v>
      </c>
      <c r="H160" s="282">
        <v>4</v>
      </c>
      <c r="I160" s="283"/>
      <c r="J160" s="284">
        <f>ROUND(I160*H160,2)</f>
        <v>0</v>
      </c>
      <c r="K160" s="280" t="s">
        <v>1249</v>
      </c>
      <c r="L160" s="285"/>
      <c r="M160" s="286" t="s">
        <v>21</v>
      </c>
      <c r="N160" s="287" t="s">
        <v>43</v>
      </c>
      <c r="O160" s="47"/>
      <c r="P160" s="242">
        <f>O160*H160</f>
        <v>0</v>
      </c>
      <c r="Q160" s="242">
        <v>0</v>
      </c>
      <c r="R160" s="242">
        <f>Q160*H160</f>
        <v>0</v>
      </c>
      <c r="S160" s="242">
        <v>0</v>
      </c>
      <c r="T160" s="243">
        <f>S160*H160</f>
        <v>0</v>
      </c>
      <c r="AR160" s="24" t="s">
        <v>207</v>
      </c>
      <c r="AT160" s="24" t="s">
        <v>286</v>
      </c>
      <c r="AU160" s="24" t="s">
        <v>80</v>
      </c>
      <c r="AY160" s="24" t="s">
        <v>161</v>
      </c>
      <c r="BE160" s="244">
        <f>IF(N160="základní",J160,0)</f>
        <v>0</v>
      </c>
      <c r="BF160" s="244">
        <f>IF(N160="snížená",J160,0)</f>
        <v>0</v>
      </c>
      <c r="BG160" s="244">
        <f>IF(N160="zákl. přenesená",J160,0)</f>
        <v>0</v>
      </c>
      <c r="BH160" s="244">
        <f>IF(N160="sníž. přenesená",J160,0)</f>
        <v>0</v>
      </c>
      <c r="BI160" s="244">
        <f>IF(N160="nulová",J160,0)</f>
        <v>0</v>
      </c>
      <c r="BJ160" s="24" t="s">
        <v>80</v>
      </c>
      <c r="BK160" s="244">
        <f>ROUND(I160*H160,2)</f>
        <v>0</v>
      </c>
      <c r="BL160" s="24" t="s">
        <v>169</v>
      </c>
      <c r="BM160" s="24" t="s">
        <v>1440</v>
      </c>
    </row>
    <row r="161" s="1" customFormat="1" ht="16.5" customHeight="1">
      <c r="B161" s="46"/>
      <c r="C161" s="278" t="s">
        <v>532</v>
      </c>
      <c r="D161" s="278" t="s">
        <v>286</v>
      </c>
      <c r="E161" s="279" t="s">
        <v>1409</v>
      </c>
      <c r="F161" s="280" t="s">
        <v>1410</v>
      </c>
      <c r="G161" s="281" t="s">
        <v>1253</v>
      </c>
      <c r="H161" s="282">
        <v>4</v>
      </c>
      <c r="I161" s="283"/>
      <c r="J161" s="284">
        <f>ROUND(I161*H161,2)</f>
        <v>0</v>
      </c>
      <c r="K161" s="280" t="s">
        <v>1249</v>
      </c>
      <c r="L161" s="285"/>
      <c r="M161" s="286" t="s">
        <v>21</v>
      </c>
      <c r="N161" s="287" t="s">
        <v>43</v>
      </c>
      <c r="O161" s="47"/>
      <c r="P161" s="242">
        <f>O161*H161</f>
        <v>0</v>
      </c>
      <c r="Q161" s="242">
        <v>0</v>
      </c>
      <c r="R161" s="242">
        <f>Q161*H161</f>
        <v>0</v>
      </c>
      <c r="S161" s="242">
        <v>0</v>
      </c>
      <c r="T161" s="243">
        <f>S161*H161</f>
        <v>0</v>
      </c>
      <c r="AR161" s="24" t="s">
        <v>207</v>
      </c>
      <c r="AT161" s="24" t="s">
        <v>286</v>
      </c>
      <c r="AU161" s="24" t="s">
        <v>80</v>
      </c>
      <c r="AY161" s="24" t="s">
        <v>161</v>
      </c>
      <c r="BE161" s="244">
        <f>IF(N161="základní",J161,0)</f>
        <v>0</v>
      </c>
      <c r="BF161" s="244">
        <f>IF(N161="snížená",J161,0)</f>
        <v>0</v>
      </c>
      <c r="BG161" s="244">
        <f>IF(N161="zákl. přenesená",J161,0)</f>
        <v>0</v>
      </c>
      <c r="BH161" s="244">
        <f>IF(N161="sníž. přenesená",J161,0)</f>
        <v>0</v>
      </c>
      <c r="BI161" s="244">
        <f>IF(N161="nulová",J161,0)</f>
        <v>0</v>
      </c>
      <c r="BJ161" s="24" t="s">
        <v>80</v>
      </c>
      <c r="BK161" s="244">
        <f>ROUND(I161*H161,2)</f>
        <v>0</v>
      </c>
      <c r="BL161" s="24" t="s">
        <v>169</v>
      </c>
      <c r="BM161" s="24" t="s">
        <v>1441</v>
      </c>
    </row>
    <row r="162" s="1" customFormat="1" ht="16.5" customHeight="1">
      <c r="B162" s="46"/>
      <c r="C162" s="278" t="s">
        <v>536</v>
      </c>
      <c r="D162" s="278" t="s">
        <v>286</v>
      </c>
      <c r="E162" s="279" t="s">
        <v>1442</v>
      </c>
      <c r="F162" s="280" t="s">
        <v>1443</v>
      </c>
      <c r="G162" s="281" t="s">
        <v>1253</v>
      </c>
      <c r="H162" s="282">
        <v>25</v>
      </c>
      <c r="I162" s="283"/>
      <c r="J162" s="284">
        <f>ROUND(I162*H162,2)</f>
        <v>0</v>
      </c>
      <c r="K162" s="280" t="s">
        <v>1249</v>
      </c>
      <c r="L162" s="285"/>
      <c r="M162" s="286" t="s">
        <v>21</v>
      </c>
      <c r="N162" s="287" t="s">
        <v>43</v>
      </c>
      <c r="O162" s="47"/>
      <c r="P162" s="242">
        <f>O162*H162</f>
        <v>0</v>
      </c>
      <c r="Q162" s="242">
        <v>0</v>
      </c>
      <c r="R162" s="242">
        <f>Q162*H162</f>
        <v>0</v>
      </c>
      <c r="S162" s="242">
        <v>0</v>
      </c>
      <c r="T162" s="243">
        <f>S162*H162</f>
        <v>0</v>
      </c>
      <c r="AR162" s="24" t="s">
        <v>207</v>
      </c>
      <c r="AT162" s="24" t="s">
        <v>286</v>
      </c>
      <c r="AU162" s="24" t="s">
        <v>80</v>
      </c>
      <c r="AY162" s="24" t="s">
        <v>161</v>
      </c>
      <c r="BE162" s="244">
        <f>IF(N162="základní",J162,0)</f>
        <v>0</v>
      </c>
      <c r="BF162" s="244">
        <f>IF(N162="snížená",J162,0)</f>
        <v>0</v>
      </c>
      <c r="BG162" s="244">
        <f>IF(N162="zákl. přenesená",J162,0)</f>
        <v>0</v>
      </c>
      <c r="BH162" s="244">
        <f>IF(N162="sníž. přenesená",J162,0)</f>
        <v>0</v>
      </c>
      <c r="BI162" s="244">
        <f>IF(N162="nulová",J162,0)</f>
        <v>0</v>
      </c>
      <c r="BJ162" s="24" t="s">
        <v>80</v>
      </c>
      <c r="BK162" s="244">
        <f>ROUND(I162*H162,2)</f>
        <v>0</v>
      </c>
      <c r="BL162" s="24" t="s">
        <v>169</v>
      </c>
      <c r="BM162" s="24" t="s">
        <v>1444</v>
      </c>
    </row>
    <row r="163" s="1" customFormat="1" ht="16.5" customHeight="1">
      <c r="B163" s="46"/>
      <c r="C163" s="278" t="s">
        <v>540</v>
      </c>
      <c r="D163" s="278" t="s">
        <v>286</v>
      </c>
      <c r="E163" s="279" t="s">
        <v>1445</v>
      </c>
      <c r="F163" s="280" t="s">
        <v>1446</v>
      </c>
      <c r="G163" s="281" t="s">
        <v>1253</v>
      </c>
      <c r="H163" s="282">
        <v>8</v>
      </c>
      <c r="I163" s="283"/>
      <c r="J163" s="284">
        <f>ROUND(I163*H163,2)</f>
        <v>0</v>
      </c>
      <c r="K163" s="280" t="s">
        <v>1249</v>
      </c>
      <c r="L163" s="285"/>
      <c r="M163" s="286" t="s">
        <v>21</v>
      </c>
      <c r="N163" s="287" t="s">
        <v>43</v>
      </c>
      <c r="O163" s="47"/>
      <c r="P163" s="242">
        <f>O163*H163</f>
        <v>0</v>
      </c>
      <c r="Q163" s="242">
        <v>0</v>
      </c>
      <c r="R163" s="242">
        <f>Q163*H163</f>
        <v>0</v>
      </c>
      <c r="S163" s="242">
        <v>0</v>
      </c>
      <c r="T163" s="243">
        <f>S163*H163</f>
        <v>0</v>
      </c>
      <c r="AR163" s="24" t="s">
        <v>207</v>
      </c>
      <c r="AT163" s="24" t="s">
        <v>286</v>
      </c>
      <c r="AU163" s="24" t="s">
        <v>80</v>
      </c>
      <c r="AY163" s="24" t="s">
        <v>161</v>
      </c>
      <c r="BE163" s="244">
        <f>IF(N163="základní",J163,0)</f>
        <v>0</v>
      </c>
      <c r="BF163" s="244">
        <f>IF(N163="snížená",J163,0)</f>
        <v>0</v>
      </c>
      <c r="BG163" s="244">
        <f>IF(N163="zákl. přenesená",J163,0)</f>
        <v>0</v>
      </c>
      <c r="BH163" s="244">
        <f>IF(N163="sníž. přenesená",J163,0)</f>
        <v>0</v>
      </c>
      <c r="BI163" s="244">
        <f>IF(N163="nulová",J163,0)</f>
        <v>0</v>
      </c>
      <c r="BJ163" s="24" t="s">
        <v>80</v>
      </c>
      <c r="BK163" s="244">
        <f>ROUND(I163*H163,2)</f>
        <v>0</v>
      </c>
      <c r="BL163" s="24" t="s">
        <v>169</v>
      </c>
      <c r="BM163" s="24" t="s">
        <v>1447</v>
      </c>
    </row>
    <row r="164" s="1" customFormat="1" ht="16.5" customHeight="1">
      <c r="B164" s="46"/>
      <c r="C164" s="278" t="s">
        <v>545</v>
      </c>
      <c r="D164" s="278" t="s">
        <v>286</v>
      </c>
      <c r="E164" s="279" t="s">
        <v>1448</v>
      </c>
      <c r="F164" s="280" t="s">
        <v>1449</v>
      </c>
      <c r="G164" s="281" t="s">
        <v>1253</v>
      </c>
      <c r="H164" s="282">
        <v>3</v>
      </c>
      <c r="I164" s="283"/>
      <c r="J164" s="284">
        <f>ROUND(I164*H164,2)</f>
        <v>0</v>
      </c>
      <c r="K164" s="280" t="s">
        <v>1249</v>
      </c>
      <c r="L164" s="285"/>
      <c r="M164" s="286" t="s">
        <v>21</v>
      </c>
      <c r="N164" s="287" t="s">
        <v>43</v>
      </c>
      <c r="O164" s="47"/>
      <c r="P164" s="242">
        <f>O164*H164</f>
        <v>0</v>
      </c>
      <c r="Q164" s="242">
        <v>0</v>
      </c>
      <c r="R164" s="242">
        <f>Q164*H164</f>
        <v>0</v>
      </c>
      <c r="S164" s="242">
        <v>0</v>
      </c>
      <c r="T164" s="243">
        <f>S164*H164</f>
        <v>0</v>
      </c>
      <c r="AR164" s="24" t="s">
        <v>207</v>
      </c>
      <c r="AT164" s="24" t="s">
        <v>286</v>
      </c>
      <c r="AU164" s="24" t="s">
        <v>80</v>
      </c>
      <c r="AY164" s="24" t="s">
        <v>161</v>
      </c>
      <c r="BE164" s="244">
        <f>IF(N164="základní",J164,0)</f>
        <v>0</v>
      </c>
      <c r="BF164" s="244">
        <f>IF(N164="snížená",J164,0)</f>
        <v>0</v>
      </c>
      <c r="BG164" s="244">
        <f>IF(N164="zákl. přenesená",J164,0)</f>
        <v>0</v>
      </c>
      <c r="BH164" s="244">
        <f>IF(N164="sníž. přenesená",J164,0)</f>
        <v>0</v>
      </c>
      <c r="BI164" s="244">
        <f>IF(N164="nulová",J164,0)</f>
        <v>0</v>
      </c>
      <c r="BJ164" s="24" t="s">
        <v>80</v>
      </c>
      <c r="BK164" s="244">
        <f>ROUND(I164*H164,2)</f>
        <v>0</v>
      </c>
      <c r="BL164" s="24" t="s">
        <v>169</v>
      </c>
      <c r="BM164" s="24" t="s">
        <v>1450</v>
      </c>
    </row>
    <row r="165" s="1" customFormat="1" ht="16.5" customHeight="1">
      <c r="B165" s="46"/>
      <c r="C165" s="278" t="s">
        <v>553</v>
      </c>
      <c r="D165" s="278" t="s">
        <v>286</v>
      </c>
      <c r="E165" s="279" t="s">
        <v>1451</v>
      </c>
      <c r="F165" s="280" t="s">
        <v>1452</v>
      </c>
      <c r="G165" s="281" t="s">
        <v>1253</v>
      </c>
      <c r="H165" s="282">
        <v>1</v>
      </c>
      <c r="I165" s="283"/>
      <c r="J165" s="284">
        <f>ROUND(I165*H165,2)</f>
        <v>0</v>
      </c>
      <c r="K165" s="280" t="s">
        <v>1249</v>
      </c>
      <c r="L165" s="285"/>
      <c r="M165" s="286" t="s">
        <v>21</v>
      </c>
      <c r="N165" s="287" t="s">
        <v>43</v>
      </c>
      <c r="O165" s="47"/>
      <c r="P165" s="242">
        <f>O165*H165</f>
        <v>0</v>
      </c>
      <c r="Q165" s="242">
        <v>0</v>
      </c>
      <c r="R165" s="242">
        <f>Q165*H165</f>
        <v>0</v>
      </c>
      <c r="S165" s="242">
        <v>0</v>
      </c>
      <c r="T165" s="243">
        <f>S165*H165</f>
        <v>0</v>
      </c>
      <c r="AR165" s="24" t="s">
        <v>207</v>
      </c>
      <c r="AT165" s="24" t="s">
        <v>286</v>
      </c>
      <c r="AU165" s="24" t="s">
        <v>80</v>
      </c>
      <c r="AY165" s="24" t="s">
        <v>161</v>
      </c>
      <c r="BE165" s="244">
        <f>IF(N165="základní",J165,0)</f>
        <v>0</v>
      </c>
      <c r="BF165" s="244">
        <f>IF(N165="snížená",J165,0)</f>
        <v>0</v>
      </c>
      <c r="BG165" s="244">
        <f>IF(N165="zákl. přenesená",J165,0)</f>
        <v>0</v>
      </c>
      <c r="BH165" s="244">
        <f>IF(N165="sníž. přenesená",J165,0)</f>
        <v>0</v>
      </c>
      <c r="BI165" s="244">
        <f>IF(N165="nulová",J165,0)</f>
        <v>0</v>
      </c>
      <c r="BJ165" s="24" t="s">
        <v>80</v>
      </c>
      <c r="BK165" s="244">
        <f>ROUND(I165*H165,2)</f>
        <v>0</v>
      </c>
      <c r="BL165" s="24" t="s">
        <v>169</v>
      </c>
      <c r="BM165" s="24" t="s">
        <v>1453</v>
      </c>
    </row>
    <row r="166" s="1" customFormat="1" ht="16.5" customHeight="1">
      <c r="B166" s="46"/>
      <c r="C166" s="278" t="s">
        <v>557</v>
      </c>
      <c r="D166" s="278" t="s">
        <v>286</v>
      </c>
      <c r="E166" s="279" t="s">
        <v>1454</v>
      </c>
      <c r="F166" s="280" t="s">
        <v>1455</v>
      </c>
      <c r="G166" s="281" t="s">
        <v>1253</v>
      </c>
      <c r="H166" s="282">
        <v>4</v>
      </c>
      <c r="I166" s="283"/>
      <c r="J166" s="284">
        <f>ROUND(I166*H166,2)</f>
        <v>0</v>
      </c>
      <c r="K166" s="280" t="s">
        <v>1249</v>
      </c>
      <c r="L166" s="285"/>
      <c r="M166" s="286" t="s">
        <v>21</v>
      </c>
      <c r="N166" s="287" t="s">
        <v>43</v>
      </c>
      <c r="O166" s="47"/>
      <c r="P166" s="242">
        <f>O166*H166</f>
        <v>0</v>
      </c>
      <c r="Q166" s="242">
        <v>0</v>
      </c>
      <c r="R166" s="242">
        <f>Q166*H166</f>
        <v>0</v>
      </c>
      <c r="S166" s="242">
        <v>0</v>
      </c>
      <c r="T166" s="243">
        <f>S166*H166</f>
        <v>0</v>
      </c>
      <c r="AR166" s="24" t="s">
        <v>207</v>
      </c>
      <c r="AT166" s="24" t="s">
        <v>286</v>
      </c>
      <c r="AU166" s="24" t="s">
        <v>80</v>
      </c>
      <c r="AY166" s="24" t="s">
        <v>161</v>
      </c>
      <c r="BE166" s="244">
        <f>IF(N166="základní",J166,0)</f>
        <v>0</v>
      </c>
      <c r="BF166" s="244">
        <f>IF(N166="snížená",J166,0)</f>
        <v>0</v>
      </c>
      <c r="BG166" s="244">
        <f>IF(N166="zákl. přenesená",J166,0)</f>
        <v>0</v>
      </c>
      <c r="BH166" s="244">
        <f>IF(N166="sníž. přenesená",J166,0)</f>
        <v>0</v>
      </c>
      <c r="BI166" s="244">
        <f>IF(N166="nulová",J166,0)</f>
        <v>0</v>
      </c>
      <c r="BJ166" s="24" t="s">
        <v>80</v>
      </c>
      <c r="BK166" s="244">
        <f>ROUND(I166*H166,2)</f>
        <v>0</v>
      </c>
      <c r="BL166" s="24" t="s">
        <v>169</v>
      </c>
      <c r="BM166" s="24" t="s">
        <v>1456</v>
      </c>
    </row>
    <row r="167" s="1" customFormat="1" ht="16.5" customHeight="1">
      <c r="B167" s="46"/>
      <c r="C167" s="278" t="s">
        <v>563</v>
      </c>
      <c r="D167" s="278" t="s">
        <v>286</v>
      </c>
      <c r="E167" s="279" t="s">
        <v>1457</v>
      </c>
      <c r="F167" s="280" t="s">
        <v>1458</v>
      </c>
      <c r="G167" s="281" t="s">
        <v>1253</v>
      </c>
      <c r="H167" s="282">
        <v>4</v>
      </c>
      <c r="I167" s="283"/>
      <c r="J167" s="284">
        <f>ROUND(I167*H167,2)</f>
        <v>0</v>
      </c>
      <c r="K167" s="280" t="s">
        <v>1249</v>
      </c>
      <c r="L167" s="285"/>
      <c r="M167" s="286" t="s">
        <v>21</v>
      </c>
      <c r="N167" s="287" t="s">
        <v>43</v>
      </c>
      <c r="O167" s="47"/>
      <c r="P167" s="242">
        <f>O167*H167</f>
        <v>0</v>
      </c>
      <c r="Q167" s="242">
        <v>0</v>
      </c>
      <c r="R167" s="242">
        <f>Q167*H167</f>
        <v>0</v>
      </c>
      <c r="S167" s="242">
        <v>0</v>
      </c>
      <c r="T167" s="243">
        <f>S167*H167</f>
        <v>0</v>
      </c>
      <c r="AR167" s="24" t="s">
        <v>207</v>
      </c>
      <c r="AT167" s="24" t="s">
        <v>286</v>
      </c>
      <c r="AU167" s="24" t="s">
        <v>80</v>
      </c>
      <c r="AY167" s="24" t="s">
        <v>161</v>
      </c>
      <c r="BE167" s="244">
        <f>IF(N167="základní",J167,0)</f>
        <v>0</v>
      </c>
      <c r="BF167" s="244">
        <f>IF(N167="snížená",J167,0)</f>
        <v>0</v>
      </c>
      <c r="BG167" s="244">
        <f>IF(N167="zákl. přenesená",J167,0)</f>
        <v>0</v>
      </c>
      <c r="BH167" s="244">
        <f>IF(N167="sníž. přenesená",J167,0)</f>
        <v>0</v>
      </c>
      <c r="BI167" s="244">
        <f>IF(N167="nulová",J167,0)</f>
        <v>0</v>
      </c>
      <c r="BJ167" s="24" t="s">
        <v>80</v>
      </c>
      <c r="BK167" s="244">
        <f>ROUND(I167*H167,2)</f>
        <v>0</v>
      </c>
      <c r="BL167" s="24" t="s">
        <v>169</v>
      </c>
      <c r="BM167" s="24" t="s">
        <v>1459</v>
      </c>
    </row>
    <row r="168" s="1" customFormat="1" ht="16.5" customHeight="1">
      <c r="B168" s="46"/>
      <c r="C168" s="278" t="s">
        <v>568</v>
      </c>
      <c r="D168" s="278" t="s">
        <v>286</v>
      </c>
      <c r="E168" s="279" t="s">
        <v>1460</v>
      </c>
      <c r="F168" s="280" t="s">
        <v>1461</v>
      </c>
      <c r="G168" s="281" t="s">
        <v>1253</v>
      </c>
      <c r="H168" s="282">
        <v>1</v>
      </c>
      <c r="I168" s="283"/>
      <c r="J168" s="284">
        <f>ROUND(I168*H168,2)</f>
        <v>0</v>
      </c>
      <c r="K168" s="280" t="s">
        <v>1249</v>
      </c>
      <c r="L168" s="285"/>
      <c r="M168" s="286" t="s">
        <v>21</v>
      </c>
      <c r="N168" s="287" t="s">
        <v>43</v>
      </c>
      <c r="O168" s="47"/>
      <c r="P168" s="242">
        <f>O168*H168</f>
        <v>0</v>
      </c>
      <c r="Q168" s="242">
        <v>0</v>
      </c>
      <c r="R168" s="242">
        <f>Q168*H168</f>
        <v>0</v>
      </c>
      <c r="S168" s="242">
        <v>0</v>
      </c>
      <c r="T168" s="243">
        <f>S168*H168</f>
        <v>0</v>
      </c>
      <c r="AR168" s="24" t="s">
        <v>207</v>
      </c>
      <c r="AT168" s="24" t="s">
        <v>286</v>
      </c>
      <c r="AU168" s="24" t="s">
        <v>80</v>
      </c>
      <c r="AY168" s="24" t="s">
        <v>161</v>
      </c>
      <c r="BE168" s="244">
        <f>IF(N168="základní",J168,0)</f>
        <v>0</v>
      </c>
      <c r="BF168" s="244">
        <f>IF(N168="snížená",J168,0)</f>
        <v>0</v>
      </c>
      <c r="BG168" s="244">
        <f>IF(N168="zákl. přenesená",J168,0)</f>
        <v>0</v>
      </c>
      <c r="BH168" s="244">
        <f>IF(N168="sníž. přenesená",J168,0)</f>
        <v>0</v>
      </c>
      <c r="BI168" s="244">
        <f>IF(N168="nulová",J168,0)</f>
        <v>0</v>
      </c>
      <c r="BJ168" s="24" t="s">
        <v>80</v>
      </c>
      <c r="BK168" s="244">
        <f>ROUND(I168*H168,2)</f>
        <v>0</v>
      </c>
      <c r="BL168" s="24" t="s">
        <v>169</v>
      </c>
      <c r="BM168" s="24" t="s">
        <v>1462</v>
      </c>
    </row>
    <row r="169" s="1" customFormat="1" ht="16.5" customHeight="1">
      <c r="B169" s="46"/>
      <c r="C169" s="278" t="s">
        <v>573</v>
      </c>
      <c r="D169" s="278" t="s">
        <v>286</v>
      </c>
      <c r="E169" s="279" t="s">
        <v>1463</v>
      </c>
      <c r="F169" s="280" t="s">
        <v>1464</v>
      </c>
      <c r="G169" s="281" t="s">
        <v>1253</v>
      </c>
      <c r="H169" s="282">
        <v>1</v>
      </c>
      <c r="I169" s="283"/>
      <c r="J169" s="284">
        <f>ROUND(I169*H169,2)</f>
        <v>0</v>
      </c>
      <c r="K169" s="280" t="s">
        <v>1249</v>
      </c>
      <c r="L169" s="285"/>
      <c r="M169" s="286" t="s">
        <v>21</v>
      </c>
      <c r="N169" s="287" t="s">
        <v>43</v>
      </c>
      <c r="O169" s="47"/>
      <c r="P169" s="242">
        <f>O169*H169</f>
        <v>0</v>
      </c>
      <c r="Q169" s="242">
        <v>0</v>
      </c>
      <c r="R169" s="242">
        <f>Q169*H169</f>
        <v>0</v>
      </c>
      <c r="S169" s="242">
        <v>0</v>
      </c>
      <c r="T169" s="243">
        <f>S169*H169</f>
        <v>0</v>
      </c>
      <c r="AR169" s="24" t="s">
        <v>207</v>
      </c>
      <c r="AT169" s="24" t="s">
        <v>286</v>
      </c>
      <c r="AU169" s="24" t="s">
        <v>80</v>
      </c>
      <c r="AY169" s="24" t="s">
        <v>161</v>
      </c>
      <c r="BE169" s="244">
        <f>IF(N169="základní",J169,0)</f>
        <v>0</v>
      </c>
      <c r="BF169" s="244">
        <f>IF(N169="snížená",J169,0)</f>
        <v>0</v>
      </c>
      <c r="BG169" s="244">
        <f>IF(N169="zákl. přenesená",J169,0)</f>
        <v>0</v>
      </c>
      <c r="BH169" s="244">
        <f>IF(N169="sníž. přenesená",J169,0)</f>
        <v>0</v>
      </c>
      <c r="BI169" s="244">
        <f>IF(N169="nulová",J169,0)</f>
        <v>0</v>
      </c>
      <c r="BJ169" s="24" t="s">
        <v>80</v>
      </c>
      <c r="BK169" s="244">
        <f>ROUND(I169*H169,2)</f>
        <v>0</v>
      </c>
      <c r="BL169" s="24" t="s">
        <v>169</v>
      </c>
      <c r="BM169" s="24" t="s">
        <v>1465</v>
      </c>
    </row>
    <row r="170" s="1" customFormat="1" ht="16.5" customHeight="1">
      <c r="B170" s="46"/>
      <c r="C170" s="278" t="s">
        <v>577</v>
      </c>
      <c r="D170" s="278" t="s">
        <v>286</v>
      </c>
      <c r="E170" s="279" t="s">
        <v>1466</v>
      </c>
      <c r="F170" s="280" t="s">
        <v>1467</v>
      </c>
      <c r="G170" s="281" t="s">
        <v>1253</v>
      </c>
      <c r="H170" s="282">
        <v>1</v>
      </c>
      <c r="I170" s="283"/>
      <c r="J170" s="284">
        <f>ROUND(I170*H170,2)</f>
        <v>0</v>
      </c>
      <c r="K170" s="280" t="s">
        <v>1249</v>
      </c>
      <c r="L170" s="285"/>
      <c r="M170" s="286" t="s">
        <v>21</v>
      </c>
      <c r="N170" s="287" t="s">
        <v>43</v>
      </c>
      <c r="O170" s="47"/>
      <c r="P170" s="242">
        <f>O170*H170</f>
        <v>0</v>
      </c>
      <c r="Q170" s="242">
        <v>0</v>
      </c>
      <c r="R170" s="242">
        <f>Q170*H170</f>
        <v>0</v>
      </c>
      <c r="S170" s="242">
        <v>0</v>
      </c>
      <c r="T170" s="243">
        <f>S170*H170</f>
        <v>0</v>
      </c>
      <c r="AR170" s="24" t="s">
        <v>207</v>
      </c>
      <c r="AT170" s="24" t="s">
        <v>286</v>
      </c>
      <c r="AU170" s="24" t="s">
        <v>80</v>
      </c>
      <c r="AY170" s="24" t="s">
        <v>161</v>
      </c>
      <c r="BE170" s="244">
        <f>IF(N170="základní",J170,0)</f>
        <v>0</v>
      </c>
      <c r="BF170" s="244">
        <f>IF(N170="snížená",J170,0)</f>
        <v>0</v>
      </c>
      <c r="BG170" s="244">
        <f>IF(N170="zákl. přenesená",J170,0)</f>
        <v>0</v>
      </c>
      <c r="BH170" s="244">
        <f>IF(N170="sníž. přenesená",J170,0)</f>
        <v>0</v>
      </c>
      <c r="BI170" s="244">
        <f>IF(N170="nulová",J170,0)</f>
        <v>0</v>
      </c>
      <c r="BJ170" s="24" t="s">
        <v>80</v>
      </c>
      <c r="BK170" s="244">
        <f>ROUND(I170*H170,2)</f>
        <v>0</v>
      </c>
      <c r="BL170" s="24" t="s">
        <v>169</v>
      </c>
      <c r="BM170" s="24" t="s">
        <v>1468</v>
      </c>
    </row>
    <row r="171" s="1" customFormat="1" ht="16.5" customHeight="1">
      <c r="B171" s="46"/>
      <c r="C171" s="278" t="s">
        <v>581</v>
      </c>
      <c r="D171" s="278" t="s">
        <v>286</v>
      </c>
      <c r="E171" s="279" t="s">
        <v>1469</v>
      </c>
      <c r="F171" s="280" t="s">
        <v>1470</v>
      </c>
      <c r="G171" s="281" t="s">
        <v>1253</v>
      </c>
      <c r="H171" s="282">
        <v>1</v>
      </c>
      <c r="I171" s="283"/>
      <c r="J171" s="284">
        <f>ROUND(I171*H171,2)</f>
        <v>0</v>
      </c>
      <c r="K171" s="280" t="s">
        <v>1249</v>
      </c>
      <c r="L171" s="285"/>
      <c r="M171" s="286" t="s">
        <v>21</v>
      </c>
      <c r="N171" s="287" t="s">
        <v>43</v>
      </c>
      <c r="O171" s="47"/>
      <c r="P171" s="242">
        <f>O171*H171</f>
        <v>0</v>
      </c>
      <c r="Q171" s="242">
        <v>0</v>
      </c>
      <c r="R171" s="242">
        <f>Q171*H171</f>
        <v>0</v>
      </c>
      <c r="S171" s="242">
        <v>0</v>
      </c>
      <c r="T171" s="243">
        <f>S171*H171</f>
        <v>0</v>
      </c>
      <c r="AR171" s="24" t="s">
        <v>207</v>
      </c>
      <c r="AT171" s="24" t="s">
        <v>286</v>
      </c>
      <c r="AU171" s="24" t="s">
        <v>80</v>
      </c>
      <c r="AY171" s="24" t="s">
        <v>161</v>
      </c>
      <c r="BE171" s="244">
        <f>IF(N171="základní",J171,0)</f>
        <v>0</v>
      </c>
      <c r="BF171" s="244">
        <f>IF(N171="snížená",J171,0)</f>
        <v>0</v>
      </c>
      <c r="BG171" s="244">
        <f>IF(N171="zákl. přenesená",J171,0)</f>
        <v>0</v>
      </c>
      <c r="BH171" s="244">
        <f>IF(N171="sníž. přenesená",J171,0)</f>
        <v>0</v>
      </c>
      <c r="BI171" s="244">
        <f>IF(N171="nulová",J171,0)</f>
        <v>0</v>
      </c>
      <c r="BJ171" s="24" t="s">
        <v>80</v>
      </c>
      <c r="BK171" s="244">
        <f>ROUND(I171*H171,2)</f>
        <v>0</v>
      </c>
      <c r="BL171" s="24" t="s">
        <v>169</v>
      </c>
      <c r="BM171" s="24" t="s">
        <v>1471</v>
      </c>
    </row>
    <row r="172" s="1" customFormat="1" ht="16.5" customHeight="1">
      <c r="B172" s="46"/>
      <c r="C172" s="278" t="s">
        <v>586</v>
      </c>
      <c r="D172" s="278" t="s">
        <v>286</v>
      </c>
      <c r="E172" s="279" t="s">
        <v>1472</v>
      </c>
      <c r="F172" s="280" t="s">
        <v>1473</v>
      </c>
      <c r="G172" s="281" t="s">
        <v>175</v>
      </c>
      <c r="H172" s="282">
        <v>2</v>
      </c>
      <c r="I172" s="283"/>
      <c r="J172" s="284">
        <f>ROUND(I172*H172,2)</f>
        <v>0</v>
      </c>
      <c r="K172" s="280" t="s">
        <v>1474</v>
      </c>
      <c r="L172" s="285"/>
      <c r="M172" s="286" t="s">
        <v>21</v>
      </c>
      <c r="N172" s="287" t="s">
        <v>43</v>
      </c>
      <c r="O172" s="47"/>
      <c r="P172" s="242">
        <f>O172*H172</f>
        <v>0</v>
      </c>
      <c r="Q172" s="242">
        <v>0</v>
      </c>
      <c r="R172" s="242">
        <f>Q172*H172</f>
        <v>0</v>
      </c>
      <c r="S172" s="242">
        <v>0</v>
      </c>
      <c r="T172" s="243">
        <f>S172*H172</f>
        <v>0</v>
      </c>
      <c r="AR172" s="24" t="s">
        <v>207</v>
      </c>
      <c r="AT172" s="24" t="s">
        <v>286</v>
      </c>
      <c r="AU172" s="24" t="s">
        <v>80</v>
      </c>
      <c r="AY172" s="24" t="s">
        <v>161</v>
      </c>
      <c r="BE172" s="244">
        <f>IF(N172="základní",J172,0)</f>
        <v>0</v>
      </c>
      <c r="BF172" s="244">
        <f>IF(N172="snížená",J172,0)</f>
        <v>0</v>
      </c>
      <c r="BG172" s="244">
        <f>IF(N172="zákl. přenesená",J172,0)</f>
        <v>0</v>
      </c>
      <c r="BH172" s="244">
        <f>IF(N172="sníž. přenesená",J172,0)</f>
        <v>0</v>
      </c>
      <c r="BI172" s="244">
        <f>IF(N172="nulová",J172,0)</f>
        <v>0</v>
      </c>
      <c r="BJ172" s="24" t="s">
        <v>80</v>
      </c>
      <c r="BK172" s="244">
        <f>ROUND(I172*H172,2)</f>
        <v>0</v>
      </c>
      <c r="BL172" s="24" t="s">
        <v>169</v>
      </c>
      <c r="BM172" s="24" t="s">
        <v>1475</v>
      </c>
    </row>
    <row r="173" s="1" customFormat="1" ht="16.5" customHeight="1">
      <c r="B173" s="46"/>
      <c r="C173" s="278" t="s">
        <v>592</v>
      </c>
      <c r="D173" s="278" t="s">
        <v>286</v>
      </c>
      <c r="E173" s="279" t="s">
        <v>1472</v>
      </c>
      <c r="F173" s="280" t="s">
        <v>1473</v>
      </c>
      <c r="G173" s="281" t="s">
        <v>175</v>
      </c>
      <c r="H173" s="282">
        <v>5</v>
      </c>
      <c r="I173" s="283"/>
      <c r="J173" s="284">
        <f>ROUND(I173*H173,2)</f>
        <v>0</v>
      </c>
      <c r="K173" s="280" t="s">
        <v>1474</v>
      </c>
      <c r="L173" s="285"/>
      <c r="M173" s="286" t="s">
        <v>21</v>
      </c>
      <c r="N173" s="287" t="s">
        <v>43</v>
      </c>
      <c r="O173" s="47"/>
      <c r="P173" s="242">
        <f>O173*H173</f>
        <v>0</v>
      </c>
      <c r="Q173" s="242">
        <v>0</v>
      </c>
      <c r="R173" s="242">
        <f>Q173*H173</f>
        <v>0</v>
      </c>
      <c r="S173" s="242">
        <v>0</v>
      </c>
      <c r="T173" s="243">
        <f>S173*H173</f>
        <v>0</v>
      </c>
      <c r="AR173" s="24" t="s">
        <v>207</v>
      </c>
      <c r="AT173" s="24" t="s">
        <v>286</v>
      </c>
      <c r="AU173" s="24" t="s">
        <v>80</v>
      </c>
      <c r="AY173" s="24" t="s">
        <v>161</v>
      </c>
      <c r="BE173" s="244">
        <f>IF(N173="základní",J173,0)</f>
        <v>0</v>
      </c>
      <c r="BF173" s="244">
        <f>IF(N173="snížená",J173,0)</f>
        <v>0</v>
      </c>
      <c r="BG173" s="244">
        <f>IF(N173="zákl. přenesená",J173,0)</f>
        <v>0</v>
      </c>
      <c r="BH173" s="244">
        <f>IF(N173="sníž. přenesená",J173,0)</f>
        <v>0</v>
      </c>
      <c r="BI173" s="244">
        <f>IF(N173="nulová",J173,0)</f>
        <v>0</v>
      </c>
      <c r="BJ173" s="24" t="s">
        <v>80</v>
      </c>
      <c r="BK173" s="244">
        <f>ROUND(I173*H173,2)</f>
        <v>0</v>
      </c>
      <c r="BL173" s="24" t="s">
        <v>169</v>
      </c>
      <c r="BM173" s="24" t="s">
        <v>1476</v>
      </c>
    </row>
    <row r="174" s="1" customFormat="1" ht="16.5" customHeight="1">
      <c r="B174" s="46"/>
      <c r="C174" s="278" t="s">
        <v>597</v>
      </c>
      <c r="D174" s="278" t="s">
        <v>286</v>
      </c>
      <c r="E174" s="279" t="s">
        <v>1477</v>
      </c>
      <c r="F174" s="280" t="s">
        <v>1478</v>
      </c>
      <c r="G174" s="281" t="s">
        <v>1253</v>
      </c>
      <c r="H174" s="282">
        <v>1</v>
      </c>
      <c r="I174" s="283"/>
      <c r="J174" s="284">
        <f>ROUND(I174*H174,2)</f>
        <v>0</v>
      </c>
      <c r="K174" s="280" t="s">
        <v>1249</v>
      </c>
      <c r="L174" s="285"/>
      <c r="M174" s="286" t="s">
        <v>21</v>
      </c>
      <c r="N174" s="287" t="s">
        <v>43</v>
      </c>
      <c r="O174" s="47"/>
      <c r="P174" s="242">
        <f>O174*H174</f>
        <v>0</v>
      </c>
      <c r="Q174" s="242">
        <v>0</v>
      </c>
      <c r="R174" s="242">
        <f>Q174*H174</f>
        <v>0</v>
      </c>
      <c r="S174" s="242">
        <v>0</v>
      </c>
      <c r="T174" s="243">
        <f>S174*H174</f>
        <v>0</v>
      </c>
      <c r="AR174" s="24" t="s">
        <v>207</v>
      </c>
      <c r="AT174" s="24" t="s">
        <v>286</v>
      </c>
      <c r="AU174" s="24" t="s">
        <v>80</v>
      </c>
      <c r="AY174" s="24" t="s">
        <v>161</v>
      </c>
      <c r="BE174" s="244">
        <f>IF(N174="základní",J174,0)</f>
        <v>0</v>
      </c>
      <c r="BF174" s="244">
        <f>IF(N174="snížená",J174,0)</f>
        <v>0</v>
      </c>
      <c r="BG174" s="244">
        <f>IF(N174="zákl. přenesená",J174,0)</f>
        <v>0</v>
      </c>
      <c r="BH174" s="244">
        <f>IF(N174="sníž. přenesená",J174,0)</f>
        <v>0</v>
      </c>
      <c r="BI174" s="244">
        <f>IF(N174="nulová",J174,0)</f>
        <v>0</v>
      </c>
      <c r="BJ174" s="24" t="s">
        <v>80</v>
      </c>
      <c r="BK174" s="244">
        <f>ROUND(I174*H174,2)</f>
        <v>0</v>
      </c>
      <c r="BL174" s="24" t="s">
        <v>169</v>
      </c>
      <c r="BM174" s="24" t="s">
        <v>1479</v>
      </c>
    </row>
    <row r="175" s="1" customFormat="1" ht="16.5" customHeight="1">
      <c r="B175" s="46"/>
      <c r="C175" s="278" t="s">
        <v>601</v>
      </c>
      <c r="D175" s="278" t="s">
        <v>286</v>
      </c>
      <c r="E175" s="279" t="s">
        <v>1480</v>
      </c>
      <c r="F175" s="280" t="s">
        <v>1481</v>
      </c>
      <c r="G175" s="281" t="s">
        <v>1253</v>
      </c>
      <c r="H175" s="282">
        <v>1</v>
      </c>
      <c r="I175" s="283"/>
      <c r="J175" s="284">
        <f>ROUND(I175*H175,2)</f>
        <v>0</v>
      </c>
      <c r="K175" s="280" t="s">
        <v>1249</v>
      </c>
      <c r="L175" s="285"/>
      <c r="M175" s="286" t="s">
        <v>21</v>
      </c>
      <c r="N175" s="287" t="s">
        <v>43</v>
      </c>
      <c r="O175" s="47"/>
      <c r="P175" s="242">
        <f>O175*H175</f>
        <v>0</v>
      </c>
      <c r="Q175" s="242">
        <v>0</v>
      </c>
      <c r="R175" s="242">
        <f>Q175*H175</f>
        <v>0</v>
      </c>
      <c r="S175" s="242">
        <v>0</v>
      </c>
      <c r="T175" s="243">
        <f>S175*H175</f>
        <v>0</v>
      </c>
      <c r="AR175" s="24" t="s">
        <v>207</v>
      </c>
      <c r="AT175" s="24" t="s">
        <v>286</v>
      </c>
      <c r="AU175" s="24" t="s">
        <v>80</v>
      </c>
      <c r="AY175" s="24" t="s">
        <v>161</v>
      </c>
      <c r="BE175" s="244">
        <f>IF(N175="základní",J175,0)</f>
        <v>0</v>
      </c>
      <c r="BF175" s="244">
        <f>IF(N175="snížená",J175,0)</f>
        <v>0</v>
      </c>
      <c r="BG175" s="244">
        <f>IF(N175="zákl. přenesená",J175,0)</f>
        <v>0</v>
      </c>
      <c r="BH175" s="244">
        <f>IF(N175="sníž. přenesená",J175,0)</f>
        <v>0</v>
      </c>
      <c r="BI175" s="244">
        <f>IF(N175="nulová",J175,0)</f>
        <v>0</v>
      </c>
      <c r="BJ175" s="24" t="s">
        <v>80</v>
      </c>
      <c r="BK175" s="244">
        <f>ROUND(I175*H175,2)</f>
        <v>0</v>
      </c>
      <c r="BL175" s="24" t="s">
        <v>169</v>
      </c>
      <c r="BM175" s="24" t="s">
        <v>1482</v>
      </c>
    </row>
    <row r="176" s="12" customFormat="1">
      <c r="B176" s="245"/>
      <c r="C176" s="246"/>
      <c r="D176" s="247" t="s">
        <v>171</v>
      </c>
      <c r="E176" s="248" t="s">
        <v>21</v>
      </c>
      <c r="F176" s="249" t="s">
        <v>1483</v>
      </c>
      <c r="G176" s="246"/>
      <c r="H176" s="250">
        <v>1</v>
      </c>
      <c r="I176" s="251"/>
      <c r="J176" s="246"/>
      <c r="K176" s="246"/>
      <c r="L176" s="252"/>
      <c r="M176" s="253"/>
      <c r="N176" s="254"/>
      <c r="O176" s="254"/>
      <c r="P176" s="254"/>
      <c r="Q176" s="254"/>
      <c r="R176" s="254"/>
      <c r="S176" s="254"/>
      <c r="T176" s="255"/>
      <c r="AT176" s="256" t="s">
        <v>171</v>
      </c>
      <c r="AU176" s="256" t="s">
        <v>80</v>
      </c>
      <c r="AV176" s="12" t="s">
        <v>82</v>
      </c>
      <c r="AW176" s="12" t="s">
        <v>35</v>
      </c>
      <c r="AX176" s="12" t="s">
        <v>80</v>
      </c>
      <c r="AY176" s="256" t="s">
        <v>161</v>
      </c>
    </row>
    <row r="177" s="1" customFormat="1" ht="16.5" customHeight="1">
      <c r="B177" s="46"/>
      <c r="C177" s="278" t="s">
        <v>606</v>
      </c>
      <c r="D177" s="278" t="s">
        <v>286</v>
      </c>
      <c r="E177" s="279" t="s">
        <v>1406</v>
      </c>
      <c r="F177" s="280" t="s">
        <v>1407</v>
      </c>
      <c r="G177" s="281" t="s">
        <v>1253</v>
      </c>
      <c r="H177" s="282">
        <v>1</v>
      </c>
      <c r="I177" s="283"/>
      <c r="J177" s="284">
        <f>ROUND(I177*H177,2)</f>
        <v>0</v>
      </c>
      <c r="K177" s="280" t="s">
        <v>1249</v>
      </c>
      <c r="L177" s="285"/>
      <c r="M177" s="286" t="s">
        <v>21</v>
      </c>
      <c r="N177" s="287" t="s">
        <v>43</v>
      </c>
      <c r="O177" s="47"/>
      <c r="P177" s="242">
        <f>O177*H177</f>
        <v>0</v>
      </c>
      <c r="Q177" s="242">
        <v>0</v>
      </c>
      <c r="R177" s="242">
        <f>Q177*H177</f>
        <v>0</v>
      </c>
      <c r="S177" s="242">
        <v>0</v>
      </c>
      <c r="T177" s="243">
        <f>S177*H177</f>
        <v>0</v>
      </c>
      <c r="AR177" s="24" t="s">
        <v>207</v>
      </c>
      <c r="AT177" s="24" t="s">
        <v>286</v>
      </c>
      <c r="AU177" s="24" t="s">
        <v>80</v>
      </c>
      <c r="AY177" s="24" t="s">
        <v>161</v>
      </c>
      <c r="BE177" s="244">
        <f>IF(N177="základní",J177,0)</f>
        <v>0</v>
      </c>
      <c r="BF177" s="244">
        <f>IF(N177="snížená",J177,0)</f>
        <v>0</v>
      </c>
      <c r="BG177" s="244">
        <f>IF(N177="zákl. přenesená",J177,0)</f>
        <v>0</v>
      </c>
      <c r="BH177" s="244">
        <f>IF(N177="sníž. přenesená",J177,0)</f>
        <v>0</v>
      </c>
      <c r="BI177" s="244">
        <f>IF(N177="nulová",J177,0)</f>
        <v>0</v>
      </c>
      <c r="BJ177" s="24" t="s">
        <v>80</v>
      </c>
      <c r="BK177" s="244">
        <f>ROUND(I177*H177,2)</f>
        <v>0</v>
      </c>
      <c r="BL177" s="24" t="s">
        <v>169</v>
      </c>
      <c r="BM177" s="24" t="s">
        <v>1484</v>
      </c>
    </row>
    <row r="178" s="12" customFormat="1">
      <c r="B178" s="245"/>
      <c r="C178" s="246"/>
      <c r="D178" s="247" t="s">
        <v>171</v>
      </c>
      <c r="E178" s="248" t="s">
        <v>21</v>
      </c>
      <c r="F178" s="249" t="s">
        <v>1483</v>
      </c>
      <c r="G178" s="246"/>
      <c r="H178" s="250">
        <v>1</v>
      </c>
      <c r="I178" s="251"/>
      <c r="J178" s="246"/>
      <c r="K178" s="246"/>
      <c r="L178" s="252"/>
      <c r="M178" s="253"/>
      <c r="N178" s="254"/>
      <c r="O178" s="254"/>
      <c r="P178" s="254"/>
      <c r="Q178" s="254"/>
      <c r="R178" s="254"/>
      <c r="S178" s="254"/>
      <c r="T178" s="255"/>
      <c r="AT178" s="256" t="s">
        <v>171</v>
      </c>
      <c r="AU178" s="256" t="s">
        <v>80</v>
      </c>
      <c r="AV178" s="12" t="s">
        <v>82</v>
      </c>
      <c r="AW178" s="12" t="s">
        <v>35</v>
      </c>
      <c r="AX178" s="12" t="s">
        <v>80</v>
      </c>
      <c r="AY178" s="256" t="s">
        <v>161</v>
      </c>
    </row>
    <row r="179" s="1" customFormat="1" ht="16.5" customHeight="1">
      <c r="B179" s="46"/>
      <c r="C179" s="278" t="s">
        <v>611</v>
      </c>
      <c r="D179" s="278" t="s">
        <v>286</v>
      </c>
      <c r="E179" s="279" t="s">
        <v>1409</v>
      </c>
      <c r="F179" s="280" t="s">
        <v>1410</v>
      </c>
      <c r="G179" s="281" t="s">
        <v>1253</v>
      </c>
      <c r="H179" s="282">
        <v>1</v>
      </c>
      <c r="I179" s="283"/>
      <c r="J179" s="284">
        <f>ROUND(I179*H179,2)</f>
        <v>0</v>
      </c>
      <c r="K179" s="280" t="s">
        <v>1249</v>
      </c>
      <c r="L179" s="285"/>
      <c r="M179" s="286" t="s">
        <v>21</v>
      </c>
      <c r="N179" s="287" t="s">
        <v>43</v>
      </c>
      <c r="O179" s="47"/>
      <c r="P179" s="242">
        <f>O179*H179</f>
        <v>0</v>
      </c>
      <c r="Q179" s="242">
        <v>0</v>
      </c>
      <c r="R179" s="242">
        <f>Q179*H179</f>
        <v>0</v>
      </c>
      <c r="S179" s="242">
        <v>0</v>
      </c>
      <c r="T179" s="243">
        <f>S179*H179</f>
        <v>0</v>
      </c>
      <c r="AR179" s="24" t="s">
        <v>207</v>
      </c>
      <c r="AT179" s="24" t="s">
        <v>286</v>
      </c>
      <c r="AU179" s="24" t="s">
        <v>80</v>
      </c>
      <c r="AY179" s="24" t="s">
        <v>161</v>
      </c>
      <c r="BE179" s="244">
        <f>IF(N179="základní",J179,0)</f>
        <v>0</v>
      </c>
      <c r="BF179" s="244">
        <f>IF(N179="snížená",J179,0)</f>
        <v>0</v>
      </c>
      <c r="BG179" s="244">
        <f>IF(N179="zákl. přenesená",J179,0)</f>
        <v>0</v>
      </c>
      <c r="BH179" s="244">
        <f>IF(N179="sníž. přenesená",J179,0)</f>
        <v>0</v>
      </c>
      <c r="BI179" s="244">
        <f>IF(N179="nulová",J179,0)</f>
        <v>0</v>
      </c>
      <c r="BJ179" s="24" t="s">
        <v>80</v>
      </c>
      <c r="BK179" s="244">
        <f>ROUND(I179*H179,2)</f>
        <v>0</v>
      </c>
      <c r="BL179" s="24" t="s">
        <v>169</v>
      </c>
      <c r="BM179" s="24" t="s">
        <v>1485</v>
      </c>
    </row>
    <row r="180" s="12" customFormat="1">
      <c r="B180" s="245"/>
      <c r="C180" s="246"/>
      <c r="D180" s="247" t="s">
        <v>171</v>
      </c>
      <c r="E180" s="248" t="s">
        <v>21</v>
      </c>
      <c r="F180" s="249" t="s">
        <v>1483</v>
      </c>
      <c r="G180" s="246"/>
      <c r="H180" s="250">
        <v>1</v>
      </c>
      <c r="I180" s="251"/>
      <c r="J180" s="246"/>
      <c r="K180" s="246"/>
      <c r="L180" s="252"/>
      <c r="M180" s="253"/>
      <c r="N180" s="254"/>
      <c r="O180" s="254"/>
      <c r="P180" s="254"/>
      <c r="Q180" s="254"/>
      <c r="R180" s="254"/>
      <c r="S180" s="254"/>
      <c r="T180" s="255"/>
      <c r="AT180" s="256" t="s">
        <v>171</v>
      </c>
      <c r="AU180" s="256" t="s">
        <v>80</v>
      </c>
      <c r="AV180" s="12" t="s">
        <v>82</v>
      </c>
      <c r="AW180" s="12" t="s">
        <v>35</v>
      </c>
      <c r="AX180" s="12" t="s">
        <v>80</v>
      </c>
      <c r="AY180" s="256" t="s">
        <v>161</v>
      </c>
    </row>
    <row r="181" s="1" customFormat="1" ht="16.5" customHeight="1">
      <c r="B181" s="46"/>
      <c r="C181" s="278" t="s">
        <v>617</v>
      </c>
      <c r="D181" s="278" t="s">
        <v>286</v>
      </c>
      <c r="E181" s="279" t="s">
        <v>1486</v>
      </c>
      <c r="F181" s="280" t="s">
        <v>1487</v>
      </c>
      <c r="G181" s="281" t="s">
        <v>1253</v>
      </c>
      <c r="H181" s="282">
        <v>3</v>
      </c>
      <c r="I181" s="283"/>
      <c r="J181" s="284">
        <f>ROUND(I181*H181,2)</f>
        <v>0</v>
      </c>
      <c r="K181" s="280" t="s">
        <v>1249</v>
      </c>
      <c r="L181" s="285"/>
      <c r="M181" s="286" t="s">
        <v>21</v>
      </c>
      <c r="N181" s="287" t="s">
        <v>43</v>
      </c>
      <c r="O181" s="47"/>
      <c r="P181" s="242">
        <f>O181*H181</f>
        <v>0</v>
      </c>
      <c r="Q181" s="242">
        <v>0</v>
      </c>
      <c r="R181" s="242">
        <f>Q181*H181</f>
        <v>0</v>
      </c>
      <c r="S181" s="242">
        <v>0</v>
      </c>
      <c r="T181" s="243">
        <f>S181*H181</f>
        <v>0</v>
      </c>
      <c r="AR181" s="24" t="s">
        <v>207</v>
      </c>
      <c r="AT181" s="24" t="s">
        <v>286</v>
      </c>
      <c r="AU181" s="24" t="s">
        <v>80</v>
      </c>
      <c r="AY181" s="24" t="s">
        <v>161</v>
      </c>
      <c r="BE181" s="244">
        <f>IF(N181="základní",J181,0)</f>
        <v>0</v>
      </c>
      <c r="BF181" s="244">
        <f>IF(N181="snížená",J181,0)</f>
        <v>0</v>
      </c>
      <c r="BG181" s="244">
        <f>IF(N181="zákl. přenesená",J181,0)</f>
        <v>0</v>
      </c>
      <c r="BH181" s="244">
        <f>IF(N181="sníž. přenesená",J181,0)</f>
        <v>0</v>
      </c>
      <c r="BI181" s="244">
        <f>IF(N181="nulová",J181,0)</f>
        <v>0</v>
      </c>
      <c r="BJ181" s="24" t="s">
        <v>80</v>
      </c>
      <c r="BK181" s="244">
        <f>ROUND(I181*H181,2)</f>
        <v>0</v>
      </c>
      <c r="BL181" s="24" t="s">
        <v>169</v>
      </c>
      <c r="BM181" s="24" t="s">
        <v>1488</v>
      </c>
    </row>
    <row r="182" s="11" customFormat="1" ht="37.44" customHeight="1">
      <c r="B182" s="217"/>
      <c r="C182" s="218"/>
      <c r="D182" s="219" t="s">
        <v>71</v>
      </c>
      <c r="E182" s="220" t="s">
        <v>1489</v>
      </c>
      <c r="F182" s="220" t="s">
        <v>1490</v>
      </c>
      <c r="G182" s="218"/>
      <c r="H182" s="218"/>
      <c r="I182" s="221"/>
      <c r="J182" s="222">
        <f>BK182</f>
        <v>0</v>
      </c>
      <c r="K182" s="218"/>
      <c r="L182" s="223"/>
      <c r="M182" s="224"/>
      <c r="N182" s="225"/>
      <c r="O182" s="225"/>
      <c r="P182" s="226">
        <f>SUM(P183:P256)</f>
        <v>0</v>
      </c>
      <c r="Q182" s="225"/>
      <c r="R182" s="226">
        <f>SUM(R183:R256)</f>
        <v>0</v>
      </c>
      <c r="S182" s="225"/>
      <c r="T182" s="227">
        <f>SUM(T183:T256)</f>
        <v>0</v>
      </c>
      <c r="AR182" s="228" t="s">
        <v>80</v>
      </c>
      <c r="AT182" s="229" t="s">
        <v>71</v>
      </c>
      <c r="AU182" s="229" t="s">
        <v>72</v>
      </c>
      <c r="AY182" s="228" t="s">
        <v>161</v>
      </c>
      <c r="BK182" s="230">
        <f>SUM(BK183:BK256)</f>
        <v>0</v>
      </c>
    </row>
    <row r="183" s="1" customFormat="1" ht="16.5" customHeight="1">
      <c r="B183" s="46"/>
      <c r="C183" s="233" t="s">
        <v>622</v>
      </c>
      <c r="D183" s="233" t="s">
        <v>164</v>
      </c>
      <c r="E183" s="234" t="s">
        <v>1491</v>
      </c>
      <c r="F183" s="235" t="s">
        <v>1492</v>
      </c>
      <c r="G183" s="236" t="s">
        <v>1253</v>
      </c>
      <c r="H183" s="237">
        <v>139</v>
      </c>
      <c r="I183" s="238"/>
      <c r="J183" s="239">
        <f>ROUND(I183*H183,2)</f>
        <v>0</v>
      </c>
      <c r="K183" s="235" t="s">
        <v>1249</v>
      </c>
      <c r="L183" s="72"/>
      <c r="M183" s="240" t="s">
        <v>21</v>
      </c>
      <c r="N183" s="241" t="s">
        <v>43</v>
      </c>
      <c r="O183" s="47"/>
      <c r="P183" s="242">
        <f>O183*H183</f>
        <v>0</v>
      </c>
      <c r="Q183" s="242">
        <v>0</v>
      </c>
      <c r="R183" s="242">
        <f>Q183*H183</f>
        <v>0</v>
      </c>
      <c r="S183" s="242">
        <v>0</v>
      </c>
      <c r="T183" s="243">
        <f>S183*H183</f>
        <v>0</v>
      </c>
      <c r="AR183" s="24" t="s">
        <v>169</v>
      </c>
      <c r="AT183" s="24" t="s">
        <v>164</v>
      </c>
      <c r="AU183" s="24" t="s">
        <v>80</v>
      </c>
      <c r="AY183" s="24" t="s">
        <v>161</v>
      </c>
      <c r="BE183" s="244">
        <f>IF(N183="základní",J183,0)</f>
        <v>0</v>
      </c>
      <c r="BF183" s="244">
        <f>IF(N183="snížená",J183,0)</f>
        <v>0</v>
      </c>
      <c r="BG183" s="244">
        <f>IF(N183="zákl. přenesená",J183,0)</f>
        <v>0</v>
      </c>
      <c r="BH183" s="244">
        <f>IF(N183="sníž. přenesená",J183,0)</f>
        <v>0</v>
      </c>
      <c r="BI183" s="244">
        <f>IF(N183="nulová",J183,0)</f>
        <v>0</v>
      </c>
      <c r="BJ183" s="24" t="s">
        <v>80</v>
      </c>
      <c r="BK183" s="244">
        <f>ROUND(I183*H183,2)</f>
        <v>0</v>
      </c>
      <c r="BL183" s="24" t="s">
        <v>169</v>
      </c>
      <c r="BM183" s="24" t="s">
        <v>1493</v>
      </c>
    </row>
    <row r="184" s="1" customFormat="1" ht="16.5" customHeight="1">
      <c r="B184" s="46"/>
      <c r="C184" s="233" t="s">
        <v>628</v>
      </c>
      <c r="D184" s="233" t="s">
        <v>164</v>
      </c>
      <c r="E184" s="234" t="s">
        <v>1494</v>
      </c>
      <c r="F184" s="235" t="s">
        <v>1495</v>
      </c>
      <c r="G184" s="236" t="s">
        <v>1253</v>
      </c>
      <c r="H184" s="237">
        <v>20</v>
      </c>
      <c r="I184" s="238"/>
      <c r="J184" s="239">
        <f>ROUND(I184*H184,2)</f>
        <v>0</v>
      </c>
      <c r="K184" s="235" t="s">
        <v>1249</v>
      </c>
      <c r="L184" s="72"/>
      <c r="M184" s="240" t="s">
        <v>21</v>
      </c>
      <c r="N184" s="241" t="s">
        <v>43</v>
      </c>
      <c r="O184" s="47"/>
      <c r="P184" s="242">
        <f>O184*H184</f>
        <v>0</v>
      </c>
      <c r="Q184" s="242">
        <v>0</v>
      </c>
      <c r="R184" s="242">
        <f>Q184*H184</f>
        <v>0</v>
      </c>
      <c r="S184" s="242">
        <v>0</v>
      </c>
      <c r="T184" s="243">
        <f>S184*H184</f>
        <v>0</v>
      </c>
      <c r="AR184" s="24" t="s">
        <v>169</v>
      </c>
      <c r="AT184" s="24" t="s">
        <v>164</v>
      </c>
      <c r="AU184" s="24" t="s">
        <v>80</v>
      </c>
      <c r="AY184" s="24" t="s">
        <v>161</v>
      </c>
      <c r="BE184" s="244">
        <f>IF(N184="základní",J184,0)</f>
        <v>0</v>
      </c>
      <c r="BF184" s="244">
        <f>IF(N184="snížená",J184,0)</f>
        <v>0</v>
      </c>
      <c r="BG184" s="244">
        <f>IF(N184="zákl. přenesená",J184,0)</f>
        <v>0</v>
      </c>
      <c r="BH184" s="244">
        <f>IF(N184="sníž. přenesená",J184,0)</f>
        <v>0</v>
      </c>
      <c r="BI184" s="244">
        <f>IF(N184="nulová",J184,0)</f>
        <v>0</v>
      </c>
      <c r="BJ184" s="24" t="s">
        <v>80</v>
      </c>
      <c r="BK184" s="244">
        <f>ROUND(I184*H184,2)</f>
        <v>0</v>
      </c>
      <c r="BL184" s="24" t="s">
        <v>169</v>
      </c>
      <c r="BM184" s="24" t="s">
        <v>1496</v>
      </c>
    </row>
    <row r="185" s="1" customFormat="1" ht="16.5" customHeight="1">
      <c r="B185" s="46"/>
      <c r="C185" s="233" t="s">
        <v>634</v>
      </c>
      <c r="D185" s="233" t="s">
        <v>164</v>
      </c>
      <c r="E185" s="234" t="s">
        <v>1497</v>
      </c>
      <c r="F185" s="235" t="s">
        <v>1498</v>
      </c>
      <c r="G185" s="236" t="s">
        <v>1253</v>
      </c>
      <c r="H185" s="237">
        <v>20</v>
      </c>
      <c r="I185" s="238"/>
      <c r="J185" s="239">
        <f>ROUND(I185*H185,2)</f>
        <v>0</v>
      </c>
      <c r="K185" s="235" t="s">
        <v>1249</v>
      </c>
      <c r="L185" s="72"/>
      <c r="M185" s="240" t="s">
        <v>21</v>
      </c>
      <c r="N185" s="241" t="s">
        <v>43</v>
      </c>
      <c r="O185" s="47"/>
      <c r="P185" s="242">
        <f>O185*H185</f>
        <v>0</v>
      </c>
      <c r="Q185" s="242">
        <v>0</v>
      </c>
      <c r="R185" s="242">
        <f>Q185*H185</f>
        <v>0</v>
      </c>
      <c r="S185" s="242">
        <v>0</v>
      </c>
      <c r="T185" s="243">
        <f>S185*H185</f>
        <v>0</v>
      </c>
      <c r="AR185" s="24" t="s">
        <v>169</v>
      </c>
      <c r="AT185" s="24" t="s">
        <v>164</v>
      </c>
      <c r="AU185" s="24" t="s">
        <v>80</v>
      </c>
      <c r="AY185" s="24" t="s">
        <v>161</v>
      </c>
      <c r="BE185" s="244">
        <f>IF(N185="základní",J185,0)</f>
        <v>0</v>
      </c>
      <c r="BF185" s="244">
        <f>IF(N185="snížená",J185,0)</f>
        <v>0</v>
      </c>
      <c r="BG185" s="244">
        <f>IF(N185="zákl. přenesená",J185,0)</f>
        <v>0</v>
      </c>
      <c r="BH185" s="244">
        <f>IF(N185="sníž. přenesená",J185,0)</f>
        <v>0</v>
      </c>
      <c r="BI185" s="244">
        <f>IF(N185="nulová",J185,0)</f>
        <v>0</v>
      </c>
      <c r="BJ185" s="24" t="s">
        <v>80</v>
      </c>
      <c r="BK185" s="244">
        <f>ROUND(I185*H185,2)</f>
        <v>0</v>
      </c>
      <c r="BL185" s="24" t="s">
        <v>169</v>
      </c>
      <c r="BM185" s="24" t="s">
        <v>1499</v>
      </c>
    </row>
    <row r="186" s="1" customFormat="1" ht="16.5" customHeight="1">
      <c r="B186" s="46"/>
      <c r="C186" s="233" t="s">
        <v>638</v>
      </c>
      <c r="D186" s="233" t="s">
        <v>164</v>
      </c>
      <c r="E186" s="234" t="s">
        <v>1500</v>
      </c>
      <c r="F186" s="235" t="s">
        <v>1501</v>
      </c>
      <c r="G186" s="236" t="s">
        <v>1253</v>
      </c>
      <c r="H186" s="237">
        <v>10</v>
      </c>
      <c r="I186" s="238"/>
      <c r="J186" s="239">
        <f>ROUND(I186*H186,2)</f>
        <v>0</v>
      </c>
      <c r="K186" s="235" t="s">
        <v>1249</v>
      </c>
      <c r="L186" s="72"/>
      <c r="M186" s="240" t="s">
        <v>21</v>
      </c>
      <c r="N186" s="241" t="s">
        <v>43</v>
      </c>
      <c r="O186" s="47"/>
      <c r="P186" s="242">
        <f>O186*H186</f>
        <v>0</v>
      </c>
      <c r="Q186" s="242">
        <v>0</v>
      </c>
      <c r="R186" s="242">
        <f>Q186*H186</f>
        <v>0</v>
      </c>
      <c r="S186" s="242">
        <v>0</v>
      </c>
      <c r="T186" s="243">
        <f>S186*H186</f>
        <v>0</v>
      </c>
      <c r="AR186" s="24" t="s">
        <v>169</v>
      </c>
      <c r="AT186" s="24" t="s">
        <v>164</v>
      </c>
      <c r="AU186" s="24" t="s">
        <v>80</v>
      </c>
      <c r="AY186" s="24" t="s">
        <v>161</v>
      </c>
      <c r="BE186" s="244">
        <f>IF(N186="základní",J186,0)</f>
        <v>0</v>
      </c>
      <c r="BF186" s="244">
        <f>IF(N186="snížená",J186,0)</f>
        <v>0</v>
      </c>
      <c r="BG186" s="244">
        <f>IF(N186="zákl. přenesená",J186,0)</f>
        <v>0</v>
      </c>
      <c r="BH186" s="244">
        <f>IF(N186="sníž. přenesená",J186,0)</f>
        <v>0</v>
      </c>
      <c r="BI186" s="244">
        <f>IF(N186="nulová",J186,0)</f>
        <v>0</v>
      </c>
      <c r="BJ186" s="24" t="s">
        <v>80</v>
      </c>
      <c r="BK186" s="244">
        <f>ROUND(I186*H186,2)</f>
        <v>0</v>
      </c>
      <c r="BL186" s="24" t="s">
        <v>169</v>
      </c>
      <c r="BM186" s="24" t="s">
        <v>1502</v>
      </c>
    </row>
    <row r="187" s="1" customFormat="1" ht="16.5" customHeight="1">
      <c r="B187" s="46"/>
      <c r="C187" s="233" t="s">
        <v>643</v>
      </c>
      <c r="D187" s="233" t="s">
        <v>164</v>
      </c>
      <c r="E187" s="234" t="s">
        <v>1503</v>
      </c>
      <c r="F187" s="235" t="s">
        <v>1504</v>
      </c>
      <c r="G187" s="236" t="s">
        <v>282</v>
      </c>
      <c r="H187" s="237">
        <v>60</v>
      </c>
      <c r="I187" s="238"/>
      <c r="J187" s="239">
        <f>ROUND(I187*H187,2)</f>
        <v>0</v>
      </c>
      <c r="K187" s="235" t="s">
        <v>1249</v>
      </c>
      <c r="L187" s="72"/>
      <c r="M187" s="240" t="s">
        <v>21</v>
      </c>
      <c r="N187" s="241" t="s">
        <v>43</v>
      </c>
      <c r="O187" s="47"/>
      <c r="P187" s="242">
        <f>O187*H187</f>
        <v>0</v>
      </c>
      <c r="Q187" s="242">
        <v>0</v>
      </c>
      <c r="R187" s="242">
        <f>Q187*H187</f>
        <v>0</v>
      </c>
      <c r="S187" s="242">
        <v>0</v>
      </c>
      <c r="T187" s="243">
        <f>S187*H187</f>
        <v>0</v>
      </c>
      <c r="AR187" s="24" t="s">
        <v>169</v>
      </c>
      <c r="AT187" s="24" t="s">
        <v>164</v>
      </c>
      <c r="AU187" s="24" t="s">
        <v>80</v>
      </c>
      <c r="AY187" s="24" t="s">
        <v>161</v>
      </c>
      <c r="BE187" s="244">
        <f>IF(N187="základní",J187,0)</f>
        <v>0</v>
      </c>
      <c r="BF187" s="244">
        <f>IF(N187="snížená",J187,0)</f>
        <v>0</v>
      </c>
      <c r="BG187" s="244">
        <f>IF(N187="zákl. přenesená",J187,0)</f>
        <v>0</v>
      </c>
      <c r="BH187" s="244">
        <f>IF(N187="sníž. přenesená",J187,0)</f>
        <v>0</v>
      </c>
      <c r="BI187" s="244">
        <f>IF(N187="nulová",J187,0)</f>
        <v>0</v>
      </c>
      <c r="BJ187" s="24" t="s">
        <v>80</v>
      </c>
      <c r="BK187" s="244">
        <f>ROUND(I187*H187,2)</f>
        <v>0</v>
      </c>
      <c r="BL187" s="24" t="s">
        <v>169</v>
      </c>
      <c r="BM187" s="24" t="s">
        <v>1505</v>
      </c>
    </row>
    <row r="188" s="1" customFormat="1" ht="16.5" customHeight="1">
      <c r="B188" s="46"/>
      <c r="C188" s="233" t="s">
        <v>647</v>
      </c>
      <c r="D188" s="233" t="s">
        <v>164</v>
      </c>
      <c r="E188" s="234" t="s">
        <v>1503</v>
      </c>
      <c r="F188" s="235" t="s">
        <v>1504</v>
      </c>
      <c r="G188" s="236" t="s">
        <v>282</v>
      </c>
      <c r="H188" s="237">
        <v>45</v>
      </c>
      <c r="I188" s="238"/>
      <c r="J188" s="239">
        <f>ROUND(I188*H188,2)</f>
        <v>0</v>
      </c>
      <c r="K188" s="235" t="s">
        <v>1249</v>
      </c>
      <c r="L188" s="72"/>
      <c r="M188" s="240" t="s">
        <v>21</v>
      </c>
      <c r="N188" s="241" t="s">
        <v>43</v>
      </c>
      <c r="O188" s="47"/>
      <c r="P188" s="242">
        <f>O188*H188</f>
        <v>0</v>
      </c>
      <c r="Q188" s="242">
        <v>0</v>
      </c>
      <c r="R188" s="242">
        <f>Q188*H188</f>
        <v>0</v>
      </c>
      <c r="S188" s="242">
        <v>0</v>
      </c>
      <c r="T188" s="243">
        <f>S188*H188</f>
        <v>0</v>
      </c>
      <c r="AR188" s="24" t="s">
        <v>169</v>
      </c>
      <c r="AT188" s="24" t="s">
        <v>164</v>
      </c>
      <c r="AU188" s="24" t="s">
        <v>80</v>
      </c>
      <c r="AY188" s="24" t="s">
        <v>161</v>
      </c>
      <c r="BE188" s="244">
        <f>IF(N188="základní",J188,0)</f>
        <v>0</v>
      </c>
      <c r="BF188" s="244">
        <f>IF(N188="snížená",J188,0)</f>
        <v>0</v>
      </c>
      <c r="BG188" s="244">
        <f>IF(N188="zákl. přenesená",J188,0)</f>
        <v>0</v>
      </c>
      <c r="BH188" s="244">
        <f>IF(N188="sníž. přenesená",J188,0)</f>
        <v>0</v>
      </c>
      <c r="BI188" s="244">
        <f>IF(N188="nulová",J188,0)</f>
        <v>0</v>
      </c>
      <c r="BJ188" s="24" t="s">
        <v>80</v>
      </c>
      <c r="BK188" s="244">
        <f>ROUND(I188*H188,2)</f>
        <v>0</v>
      </c>
      <c r="BL188" s="24" t="s">
        <v>169</v>
      </c>
      <c r="BM188" s="24" t="s">
        <v>1506</v>
      </c>
    </row>
    <row r="189" s="1" customFormat="1" ht="16.5" customHeight="1">
      <c r="B189" s="46"/>
      <c r="C189" s="233" t="s">
        <v>652</v>
      </c>
      <c r="D189" s="233" t="s">
        <v>164</v>
      </c>
      <c r="E189" s="234" t="s">
        <v>1507</v>
      </c>
      <c r="F189" s="235" t="s">
        <v>1508</v>
      </c>
      <c r="G189" s="236" t="s">
        <v>1253</v>
      </c>
      <c r="H189" s="237">
        <v>18</v>
      </c>
      <c r="I189" s="238"/>
      <c r="J189" s="239">
        <f>ROUND(I189*H189,2)</f>
        <v>0</v>
      </c>
      <c r="K189" s="235" t="s">
        <v>1249</v>
      </c>
      <c r="L189" s="72"/>
      <c r="M189" s="240" t="s">
        <v>21</v>
      </c>
      <c r="N189" s="241" t="s">
        <v>43</v>
      </c>
      <c r="O189" s="47"/>
      <c r="P189" s="242">
        <f>O189*H189</f>
        <v>0</v>
      </c>
      <c r="Q189" s="242">
        <v>0</v>
      </c>
      <c r="R189" s="242">
        <f>Q189*H189</f>
        <v>0</v>
      </c>
      <c r="S189" s="242">
        <v>0</v>
      </c>
      <c r="T189" s="243">
        <f>S189*H189</f>
        <v>0</v>
      </c>
      <c r="AR189" s="24" t="s">
        <v>169</v>
      </c>
      <c r="AT189" s="24" t="s">
        <v>164</v>
      </c>
      <c r="AU189" s="24" t="s">
        <v>80</v>
      </c>
      <c r="AY189" s="24" t="s">
        <v>161</v>
      </c>
      <c r="BE189" s="244">
        <f>IF(N189="základní",J189,0)</f>
        <v>0</v>
      </c>
      <c r="BF189" s="244">
        <f>IF(N189="snížená",J189,0)</f>
        <v>0</v>
      </c>
      <c r="BG189" s="244">
        <f>IF(N189="zákl. přenesená",J189,0)</f>
        <v>0</v>
      </c>
      <c r="BH189" s="244">
        <f>IF(N189="sníž. přenesená",J189,0)</f>
        <v>0</v>
      </c>
      <c r="BI189" s="244">
        <f>IF(N189="nulová",J189,0)</f>
        <v>0</v>
      </c>
      <c r="BJ189" s="24" t="s">
        <v>80</v>
      </c>
      <c r="BK189" s="244">
        <f>ROUND(I189*H189,2)</f>
        <v>0</v>
      </c>
      <c r="BL189" s="24" t="s">
        <v>169</v>
      </c>
      <c r="BM189" s="24" t="s">
        <v>1509</v>
      </c>
    </row>
    <row r="190" s="1" customFormat="1" ht="16.5" customHeight="1">
      <c r="B190" s="46"/>
      <c r="C190" s="233" t="s">
        <v>657</v>
      </c>
      <c r="D190" s="233" t="s">
        <v>164</v>
      </c>
      <c r="E190" s="234" t="s">
        <v>1510</v>
      </c>
      <c r="F190" s="235" t="s">
        <v>1511</v>
      </c>
      <c r="G190" s="236" t="s">
        <v>1253</v>
      </c>
      <c r="H190" s="237">
        <v>5</v>
      </c>
      <c r="I190" s="238"/>
      <c r="J190" s="239">
        <f>ROUND(I190*H190,2)</f>
        <v>0</v>
      </c>
      <c r="K190" s="235" t="s">
        <v>1249</v>
      </c>
      <c r="L190" s="72"/>
      <c r="M190" s="240" t="s">
        <v>21</v>
      </c>
      <c r="N190" s="241" t="s">
        <v>43</v>
      </c>
      <c r="O190" s="47"/>
      <c r="P190" s="242">
        <f>O190*H190</f>
        <v>0</v>
      </c>
      <c r="Q190" s="242">
        <v>0</v>
      </c>
      <c r="R190" s="242">
        <f>Q190*H190</f>
        <v>0</v>
      </c>
      <c r="S190" s="242">
        <v>0</v>
      </c>
      <c r="T190" s="243">
        <f>S190*H190</f>
        <v>0</v>
      </c>
      <c r="AR190" s="24" t="s">
        <v>169</v>
      </c>
      <c r="AT190" s="24" t="s">
        <v>164</v>
      </c>
      <c r="AU190" s="24" t="s">
        <v>80</v>
      </c>
      <c r="AY190" s="24" t="s">
        <v>161</v>
      </c>
      <c r="BE190" s="244">
        <f>IF(N190="základní",J190,0)</f>
        <v>0</v>
      </c>
      <c r="BF190" s="244">
        <f>IF(N190="snížená",J190,0)</f>
        <v>0</v>
      </c>
      <c r="BG190" s="244">
        <f>IF(N190="zákl. přenesená",J190,0)</f>
        <v>0</v>
      </c>
      <c r="BH190" s="244">
        <f>IF(N190="sníž. přenesená",J190,0)</f>
        <v>0</v>
      </c>
      <c r="BI190" s="244">
        <f>IF(N190="nulová",J190,0)</f>
        <v>0</v>
      </c>
      <c r="BJ190" s="24" t="s">
        <v>80</v>
      </c>
      <c r="BK190" s="244">
        <f>ROUND(I190*H190,2)</f>
        <v>0</v>
      </c>
      <c r="BL190" s="24" t="s">
        <v>169</v>
      </c>
      <c r="BM190" s="24" t="s">
        <v>1512</v>
      </c>
    </row>
    <row r="191" s="1" customFormat="1" ht="16.5" customHeight="1">
      <c r="B191" s="46"/>
      <c r="C191" s="233" t="s">
        <v>661</v>
      </c>
      <c r="D191" s="233" t="s">
        <v>164</v>
      </c>
      <c r="E191" s="234" t="s">
        <v>1513</v>
      </c>
      <c r="F191" s="235" t="s">
        <v>1514</v>
      </c>
      <c r="G191" s="236" t="s">
        <v>1253</v>
      </c>
      <c r="H191" s="237">
        <v>2</v>
      </c>
      <c r="I191" s="238"/>
      <c r="J191" s="239">
        <f>ROUND(I191*H191,2)</f>
        <v>0</v>
      </c>
      <c r="K191" s="235" t="s">
        <v>1249</v>
      </c>
      <c r="L191" s="72"/>
      <c r="M191" s="240" t="s">
        <v>21</v>
      </c>
      <c r="N191" s="241" t="s">
        <v>43</v>
      </c>
      <c r="O191" s="47"/>
      <c r="P191" s="242">
        <f>O191*H191</f>
        <v>0</v>
      </c>
      <c r="Q191" s="242">
        <v>0</v>
      </c>
      <c r="R191" s="242">
        <f>Q191*H191</f>
        <v>0</v>
      </c>
      <c r="S191" s="242">
        <v>0</v>
      </c>
      <c r="T191" s="243">
        <f>S191*H191</f>
        <v>0</v>
      </c>
      <c r="AR191" s="24" t="s">
        <v>169</v>
      </c>
      <c r="AT191" s="24" t="s">
        <v>164</v>
      </c>
      <c r="AU191" s="24" t="s">
        <v>80</v>
      </c>
      <c r="AY191" s="24" t="s">
        <v>161</v>
      </c>
      <c r="BE191" s="244">
        <f>IF(N191="základní",J191,0)</f>
        <v>0</v>
      </c>
      <c r="BF191" s="244">
        <f>IF(N191="snížená",J191,0)</f>
        <v>0</v>
      </c>
      <c r="BG191" s="244">
        <f>IF(N191="zákl. přenesená",J191,0)</f>
        <v>0</v>
      </c>
      <c r="BH191" s="244">
        <f>IF(N191="sníž. přenesená",J191,0)</f>
        <v>0</v>
      </c>
      <c r="BI191" s="244">
        <f>IF(N191="nulová",J191,0)</f>
        <v>0</v>
      </c>
      <c r="BJ191" s="24" t="s">
        <v>80</v>
      </c>
      <c r="BK191" s="244">
        <f>ROUND(I191*H191,2)</f>
        <v>0</v>
      </c>
      <c r="BL191" s="24" t="s">
        <v>169</v>
      </c>
      <c r="BM191" s="24" t="s">
        <v>1515</v>
      </c>
    </row>
    <row r="192" s="1" customFormat="1" ht="16.5" customHeight="1">
      <c r="B192" s="46"/>
      <c r="C192" s="233" t="s">
        <v>665</v>
      </c>
      <c r="D192" s="233" t="s">
        <v>164</v>
      </c>
      <c r="E192" s="234" t="s">
        <v>1516</v>
      </c>
      <c r="F192" s="235" t="s">
        <v>1517</v>
      </c>
      <c r="G192" s="236" t="s">
        <v>1253</v>
      </c>
      <c r="H192" s="237">
        <v>15</v>
      </c>
      <c r="I192" s="238"/>
      <c r="J192" s="239">
        <f>ROUND(I192*H192,2)</f>
        <v>0</v>
      </c>
      <c r="K192" s="235" t="s">
        <v>1249</v>
      </c>
      <c r="L192" s="72"/>
      <c r="M192" s="240" t="s">
        <v>21</v>
      </c>
      <c r="N192" s="241" t="s">
        <v>43</v>
      </c>
      <c r="O192" s="47"/>
      <c r="P192" s="242">
        <f>O192*H192</f>
        <v>0</v>
      </c>
      <c r="Q192" s="242">
        <v>0</v>
      </c>
      <c r="R192" s="242">
        <f>Q192*H192</f>
        <v>0</v>
      </c>
      <c r="S192" s="242">
        <v>0</v>
      </c>
      <c r="T192" s="243">
        <f>S192*H192</f>
        <v>0</v>
      </c>
      <c r="AR192" s="24" t="s">
        <v>169</v>
      </c>
      <c r="AT192" s="24" t="s">
        <v>164</v>
      </c>
      <c r="AU192" s="24" t="s">
        <v>80</v>
      </c>
      <c r="AY192" s="24" t="s">
        <v>161</v>
      </c>
      <c r="BE192" s="244">
        <f>IF(N192="základní",J192,0)</f>
        <v>0</v>
      </c>
      <c r="BF192" s="244">
        <f>IF(N192="snížená",J192,0)</f>
        <v>0</v>
      </c>
      <c r="BG192" s="244">
        <f>IF(N192="zákl. přenesená",J192,0)</f>
        <v>0</v>
      </c>
      <c r="BH192" s="244">
        <f>IF(N192="sníž. přenesená",J192,0)</f>
        <v>0</v>
      </c>
      <c r="BI192" s="244">
        <f>IF(N192="nulová",J192,0)</f>
        <v>0</v>
      </c>
      <c r="BJ192" s="24" t="s">
        <v>80</v>
      </c>
      <c r="BK192" s="244">
        <f>ROUND(I192*H192,2)</f>
        <v>0</v>
      </c>
      <c r="BL192" s="24" t="s">
        <v>169</v>
      </c>
      <c r="BM192" s="24" t="s">
        <v>1518</v>
      </c>
    </row>
    <row r="193" s="1" customFormat="1" ht="16.5" customHeight="1">
      <c r="B193" s="46"/>
      <c r="C193" s="233" t="s">
        <v>669</v>
      </c>
      <c r="D193" s="233" t="s">
        <v>164</v>
      </c>
      <c r="E193" s="234" t="s">
        <v>1519</v>
      </c>
      <c r="F193" s="235" t="s">
        <v>1520</v>
      </c>
      <c r="G193" s="236" t="s">
        <v>175</v>
      </c>
      <c r="H193" s="237">
        <v>2</v>
      </c>
      <c r="I193" s="238"/>
      <c r="J193" s="239">
        <f>ROUND(I193*H193,2)</f>
        <v>0</v>
      </c>
      <c r="K193" s="235" t="s">
        <v>1249</v>
      </c>
      <c r="L193" s="72"/>
      <c r="M193" s="240" t="s">
        <v>21</v>
      </c>
      <c r="N193" s="241" t="s">
        <v>43</v>
      </c>
      <c r="O193" s="47"/>
      <c r="P193" s="242">
        <f>O193*H193</f>
        <v>0</v>
      </c>
      <c r="Q193" s="242">
        <v>0</v>
      </c>
      <c r="R193" s="242">
        <f>Q193*H193</f>
        <v>0</v>
      </c>
      <c r="S193" s="242">
        <v>0</v>
      </c>
      <c r="T193" s="243">
        <f>S193*H193</f>
        <v>0</v>
      </c>
      <c r="AR193" s="24" t="s">
        <v>169</v>
      </c>
      <c r="AT193" s="24" t="s">
        <v>164</v>
      </c>
      <c r="AU193" s="24" t="s">
        <v>80</v>
      </c>
      <c r="AY193" s="24" t="s">
        <v>161</v>
      </c>
      <c r="BE193" s="244">
        <f>IF(N193="základní",J193,0)</f>
        <v>0</v>
      </c>
      <c r="BF193" s="244">
        <f>IF(N193="snížená",J193,0)</f>
        <v>0</v>
      </c>
      <c r="BG193" s="244">
        <f>IF(N193="zákl. přenesená",J193,0)</f>
        <v>0</v>
      </c>
      <c r="BH193" s="244">
        <f>IF(N193="sníž. přenesená",J193,0)</f>
        <v>0</v>
      </c>
      <c r="BI193" s="244">
        <f>IF(N193="nulová",J193,0)</f>
        <v>0</v>
      </c>
      <c r="BJ193" s="24" t="s">
        <v>80</v>
      </c>
      <c r="BK193" s="244">
        <f>ROUND(I193*H193,2)</f>
        <v>0</v>
      </c>
      <c r="BL193" s="24" t="s">
        <v>169</v>
      </c>
      <c r="BM193" s="24" t="s">
        <v>1521</v>
      </c>
    </row>
    <row r="194" s="1" customFormat="1" ht="16.5" customHeight="1">
      <c r="B194" s="46"/>
      <c r="C194" s="233" t="s">
        <v>673</v>
      </c>
      <c r="D194" s="233" t="s">
        <v>164</v>
      </c>
      <c r="E194" s="234" t="s">
        <v>1522</v>
      </c>
      <c r="F194" s="235" t="s">
        <v>1523</v>
      </c>
      <c r="G194" s="236" t="s">
        <v>175</v>
      </c>
      <c r="H194" s="237">
        <v>5</v>
      </c>
      <c r="I194" s="238"/>
      <c r="J194" s="239">
        <f>ROUND(I194*H194,2)</f>
        <v>0</v>
      </c>
      <c r="K194" s="235" t="s">
        <v>1249</v>
      </c>
      <c r="L194" s="72"/>
      <c r="M194" s="240" t="s">
        <v>21</v>
      </c>
      <c r="N194" s="241" t="s">
        <v>43</v>
      </c>
      <c r="O194" s="47"/>
      <c r="P194" s="242">
        <f>O194*H194</f>
        <v>0</v>
      </c>
      <c r="Q194" s="242">
        <v>0</v>
      </c>
      <c r="R194" s="242">
        <f>Q194*H194</f>
        <v>0</v>
      </c>
      <c r="S194" s="242">
        <v>0</v>
      </c>
      <c r="T194" s="243">
        <f>S194*H194</f>
        <v>0</v>
      </c>
      <c r="AR194" s="24" t="s">
        <v>169</v>
      </c>
      <c r="AT194" s="24" t="s">
        <v>164</v>
      </c>
      <c r="AU194" s="24" t="s">
        <v>80</v>
      </c>
      <c r="AY194" s="24" t="s">
        <v>161</v>
      </c>
      <c r="BE194" s="244">
        <f>IF(N194="základní",J194,0)</f>
        <v>0</v>
      </c>
      <c r="BF194" s="244">
        <f>IF(N194="snížená",J194,0)</f>
        <v>0</v>
      </c>
      <c r="BG194" s="244">
        <f>IF(N194="zákl. přenesená",J194,0)</f>
        <v>0</v>
      </c>
      <c r="BH194" s="244">
        <f>IF(N194="sníž. přenesená",J194,0)</f>
        <v>0</v>
      </c>
      <c r="BI194" s="244">
        <f>IF(N194="nulová",J194,0)</f>
        <v>0</v>
      </c>
      <c r="BJ194" s="24" t="s">
        <v>80</v>
      </c>
      <c r="BK194" s="244">
        <f>ROUND(I194*H194,2)</f>
        <v>0</v>
      </c>
      <c r="BL194" s="24" t="s">
        <v>169</v>
      </c>
      <c r="BM194" s="24" t="s">
        <v>1524</v>
      </c>
    </row>
    <row r="195" s="1" customFormat="1" ht="16.5" customHeight="1">
      <c r="B195" s="46"/>
      <c r="C195" s="233" t="s">
        <v>523</v>
      </c>
      <c r="D195" s="233" t="s">
        <v>164</v>
      </c>
      <c r="E195" s="234" t="s">
        <v>1525</v>
      </c>
      <c r="F195" s="235" t="s">
        <v>1526</v>
      </c>
      <c r="G195" s="236" t="s">
        <v>1253</v>
      </c>
      <c r="H195" s="237">
        <v>5</v>
      </c>
      <c r="I195" s="238"/>
      <c r="J195" s="239">
        <f>ROUND(I195*H195,2)</f>
        <v>0</v>
      </c>
      <c r="K195" s="235" t="s">
        <v>1249</v>
      </c>
      <c r="L195" s="72"/>
      <c r="M195" s="240" t="s">
        <v>21</v>
      </c>
      <c r="N195" s="241" t="s">
        <v>43</v>
      </c>
      <c r="O195" s="47"/>
      <c r="P195" s="242">
        <f>O195*H195</f>
        <v>0</v>
      </c>
      <c r="Q195" s="242">
        <v>0</v>
      </c>
      <c r="R195" s="242">
        <f>Q195*H195</f>
        <v>0</v>
      </c>
      <c r="S195" s="242">
        <v>0</v>
      </c>
      <c r="T195" s="243">
        <f>S195*H195</f>
        <v>0</v>
      </c>
      <c r="AR195" s="24" t="s">
        <v>169</v>
      </c>
      <c r="AT195" s="24" t="s">
        <v>164</v>
      </c>
      <c r="AU195" s="24" t="s">
        <v>80</v>
      </c>
      <c r="AY195" s="24" t="s">
        <v>161</v>
      </c>
      <c r="BE195" s="244">
        <f>IF(N195="základní",J195,0)</f>
        <v>0</v>
      </c>
      <c r="BF195" s="244">
        <f>IF(N195="snížená",J195,0)</f>
        <v>0</v>
      </c>
      <c r="BG195" s="244">
        <f>IF(N195="zákl. přenesená",J195,0)</f>
        <v>0</v>
      </c>
      <c r="BH195" s="244">
        <f>IF(N195="sníž. přenesená",J195,0)</f>
        <v>0</v>
      </c>
      <c r="BI195" s="244">
        <f>IF(N195="nulová",J195,0)</f>
        <v>0</v>
      </c>
      <c r="BJ195" s="24" t="s">
        <v>80</v>
      </c>
      <c r="BK195" s="244">
        <f>ROUND(I195*H195,2)</f>
        <v>0</v>
      </c>
      <c r="BL195" s="24" t="s">
        <v>169</v>
      </c>
      <c r="BM195" s="24" t="s">
        <v>1527</v>
      </c>
    </row>
    <row r="196" s="1" customFormat="1" ht="16.5" customHeight="1">
      <c r="B196" s="46"/>
      <c r="C196" s="233" t="s">
        <v>681</v>
      </c>
      <c r="D196" s="233" t="s">
        <v>164</v>
      </c>
      <c r="E196" s="234" t="s">
        <v>1528</v>
      </c>
      <c r="F196" s="235" t="s">
        <v>1529</v>
      </c>
      <c r="G196" s="236" t="s">
        <v>1253</v>
      </c>
      <c r="H196" s="237">
        <v>346</v>
      </c>
      <c r="I196" s="238"/>
      <c r="J196" s="239">
        <f>ROUND(I196*H196,2)</f>
        <v>0</v>
      </c>
      <c r="K196" s="235" t="s">
        <v>1249</v>
      </c>
      <c r="L196" s="72"/>
      <c r="M196" s="240" t="s">
        <v>21</v>
      </c>
      <c r="N196" s="241" t="s">
        <v>43</v>
      </c>
      <c r="O196" s="47"/>
      <c r="P196" s="242">
        <f>O196*H196</f>
        <v>0</v>
      </c>
      <c r="Q196" s="242">
        <v>0</v>
      </c>
      <c r="R196" s="242">
        <f>Q196*H196</f>
        <v>0</v>
      </c>
      <c r="S196" s="242">
        <v>0</v>
      </c>
      <c r="T196" s="243">
        <f>S196*H196</f>
        <v>0</v>
      </c>
      <c r="AR196" s="24" t="s">
        <v>169</v>
      </c>
      <c r="AT196" s="24" t="s">
        <v>164</v>
      </c>
      <c r="AU196" s="24" t="s">
        <v>80</v>
      </c>
      <c r="AY196" s="24" t="s">
        <v>161</v>
      </c>
      <c r="BE196" s="244">
        <f>IF(N196="základní",J196,0)</f>
        <v>0</v>
      </c>
      <c r="BF196" s="244">
        <f>IF(N196="snížená",J196,0)</f>
        <v>0</v>
      </c>
      <c r="BG196" s="244">
        <f>IF(N196="zákl. přenesená",J196,0)</f>
        <v>0</v>
      </c>
      <c r="BH196" s="244">
        <f>IF(N196="sníž. přenesená",J196,0)</f>
        <v>0</v>
      </c>
      <c r="BI196" s="244">
        <f>IF(N196="nulová",J196,0)</f>
        <v>0</v>
      </c>
      <c r="BJ196" s="24" t="s">
        <v>80</v>
      </c>
      <c r="BK196" s="244">
        <f>ROUND(I196*H196,2)</f>
        <v>0</v>
      </c>
      <c r="BL196" s="24" t="s">
        <v>169</v>
      </c>
      <c r="BM196" s="24" t="s">
        <v>1530</v>
      </c>
    </row>
    <row r="197" s="1" customFormat="1" ht="16.5" customHeight="1">
      <c r="B197" s="46"/>
      <c r="C197" s="233" t="s">
        <v>685</v>
      </c>
      <c r="D197" s="233" t="s">
        <v>164</v>
      </c>
      <c r="E197" s="234" t="s">
        <v>1531</v>
      </c>
      <c r="F197" s="235" t="s">
        <v>1532</v>
      </c>
      <c r="G197" s="236" t="s">
        <v>1253</v>
      </c>
      <c r="H197" s="237">
        <v>220</v>
      </c>
      <c r="I197" s="238"/>
      <c r="J197" s="239">
        <f>ROUND(I197*H197,2)</f>
        <v>0</v>
      </c>
      <c r="K197" s="235" t="s">
        <v>1249</v>
      </c>
      <c r="L197" s="72"/>
      <c r="M197" s="240" t="s">
        <v>21</v>
      </c>
      <c r="N197" s="241" t="s">
        <v>43</v>
      </c>
      <c r="O197" s="47"/>
      <c r="P197" s="242">
        <f>O197*H197</f>
        <v>0</v>
      </c>
      <c r="Q197" s="242">
        <v>0</v>
      </c>
      <c r="R197" s="242">
        <f>Q197*H197</f>
        <v>0</v>
      </c>
      <c r="S197" s="242">
        <v>0</v>
      </c>
      <c r="T197" s="243">
        <f>S197*H197</f>
        <v>0</v>
      </c>
      <c r="AR197" s="24" t="s">
        <v>169</v>
      </c>
      <c r="AT197" s="24" t="s">
        <v>164</v>
      </c>
      <c r="AU197" s="24" t="s">
        <v>80</v>
      </c>
      <c r="AY197" s="24" t="s">
        <v>161</v>
      </c>
      <c r="BE197" s="244">
        <f>IF(N197="základní",J197,0)</f>
        <v>0</v>
      </c>
      <c r="BF197" s="244">
        <f>IF(N197="snížená",J197,0)</f>
        <v>0</v>
      </c>
      <c r="BG197" s="244">
        <f>IF(N197="zákl. přenesená",J197,0)</f>
        <v>0</v>
      </c>
      <c r="BH197" s="244">
        <f>IF(N197="sníž. přenesená",J197,0)</f>
        <v>0</v>
      </c>
      <c r="BI197" s="244">
        <f>IF(N197="nulová",J197,0)</f>
        <v>0</v>
      </c>
      <c r="BJ197" s="24" t="s">
        <v>80</v>
      </c>
      <c r="BK197" s="244">
        <f>ROUND(I197*H197,2)</f>
        <v>0</v>
      </c>
      <c r="BL197" s="24" t="s">
        <v>169</v>
      </c>
      <c r="BM197" s="24" t="s">
        <v>1533</v>
      </c>
    </row>
    <row r="198" s="1" customFormat="1" ht="16.5" customHeight="1">
      <c r="B198" s="46"/>
      <c r="C198" s="233" t="s">
        <v>689</v>
      </c>
      <c r="D198" s="233" t="s">
        <v>164</v>
      </c>
      <c r="E198" s="234" t="s">
        <v>1534</v>
      </c>
      <c r="F198" s="235" t="s">
        <v>1535</v>
      </c>
      <c r="G198" s="236" t="s">
        <v>1253</v>
      </c>
      <c r="H198" s="237">
        <v>35</v>
      </c>
      <c r="I198" s="238"/>
      <c r="J198" s="239">
        <f>ROUND(I198*H198,2)</f>
        <v>0</v>
      </c>
      <c r="K198" s="235" t="s">
        <v>1249</v>
      </c>
      <c r="L198" s="72"/>
      <c r="M198" s="240" t="s">
        <v>21</v>
      </c>
      <c r="N198" s="241" t="s">
        <v>43</v>
      </c>
      <c r="O198" s="47"/>
      <c r="P198" s="242">
        <f>O198*H198</f>
        <v>0</v>
      </c>
      <c r="Q198" s="242">
        <v>0</v>
      </c>
      <c r="R198" s="242">
        <f>Q198*H198</f>
        <v>0</v>
      </c>
      <c r="S198" s="242">
        <v>0</v>
      </c>
      <c r="T198" s="243">
        <f>S198*H198</f>
        <v>0</v>
      </c>
      <c r="AR198" s="24" t="s">
        <v>169</v>
      </c>
      <c r="AT198" s="24" t="s">
        <v>164</v>
      </c>
      <c r="AU198" s="24" t="s">
        <v>80</v>
      </c>
      <c r="AY198" s="24" t="s">
        <v>161</v>
      </c>
      <c r="BE198" s="244">
        <f>IF(N198="základní",J198,0)</f>
        <v>0</v>
      </c>
      <c r="BF198" s="244">
        <f>IF(N198="snížená",J198,0)</f>
        <v>0</v>
      </c>
      <c r="BG198" s="244">
        <f>IF(N198="zákl. přenesená",J198,0)</f>
        <v>0</v>
      </c>
      <c r="BH198" s="244">
        <f>IF(N198="sníž. přenesená",J198,0)</f>
        <v>0</v>
      </c>
      <c r="BI198" s="244">
        <f>IF(N198="nulová",J198,0)</f>
        <v>0</v>
      </c>
      <c r="BJ198" s="24" t="s">
        <v>80</v>
      </c>
      <c r="BK198" s="244">
        <f>ROUND(I198*H198,2)</f>
        <v>0</v>
      </c>
      <c r="BL198" s="24" t="s">
        <v>169</v>
      </c>
      <c r="BM198" s="24" t="s">
        <v>1536</v>
      </c>
    </row>
    <row r="199" s="1" customFormat="1" ht="16.5" customHeight="1">
      <c r="B199" s="46"/>
      <c r="C199" s="233" t="s">
        <v>693</v>
      </c>
      <c r="D199" s="233" t="s">
        <v>164</v>
      </c>
      <c r="E199" s="234" t="s">
        <v>1537</v>
      </c>
      <c r="F199" s="235" t="s">
        <v>1538</v>
      </c>
      <c r="G199" s="236" t="s">
        <v>1253</v>
      </c>
      <c r="H199" s="237">
        <v>40</v>
      </c>
      <c r="I199" s="238"/>
      <c r="J199" s="239">
        <f>ROUND(I199*H199,2)</f>
        <v>0</v>
      </c>
      <c r="K199" s="235" t="s">
        <v>1249</v>
      </c>
      <c r="L199" s="72"/>
      <c r="M199" s="240" t="s">
        <v>21</v>
      </c>
      <c r="N199" s="241" t="s">
        <v>43</v>
      </c>
      <c r="O199" s="47"/>
      <c r="P199" s="242">
        <f>O199*H199</f>
        <v>0</v>
      </c>
      <c r="Q199" s="242">
        <v>0</v>
      </c>
      <c r="R199" s="242">
        <f>Q199*H199</f>
        <v>0</v>
      </c>
      <c r="S199" s="242">
        <v>0</v>
      </c>
      <c r="T199" s="243">
        <f>S199*H199</f>
        <v>0</v>
      </c>
      <c r="AR199" s="24" t="s">
        <v>169</v>
      </c>
      <c r="AT199" s="24" t="s">
        <v>164</v>
      </c>
      <c r="AU199" s="24" t="s">
        <v>80</v>
      </c>
      <c r="AY199" s="24" t="s">
        <v>161</v>
      </c>
      <c r="BE199" s="244">
        <f>IF(N199="základní",J199,0)</f>
        <v>0</v>
      </c>
      <c r="BF199" s="244">
        <f>IF(N199="snížená",J199,0)</f>
        <v>0</v>
      </c>
      <c r="BG199" s="244">
        <f>IF(N199="zákl. přenesená",J199,0)</f>
        <v>0</v>
      </c>
      <c r="BH199" s="244">
        <f>IF(N199="sníž. přenesená",J199,0)</f>
        <v>0</v>
      </c>
      <c r="BI199" s="244">
        <f>IF(N199="nulová",J199,0)</f>
        <v>0</v>
      </c>
      <c r="BJ199" s="24" t="s">
        <v>80</v>
      </c>
      <c r="BK199" s="244">
        <f>ROUND(I199*H199,2)</f>
        <v>0</v>
      </c>
      <c r="BL199" s="24" t="s">
        <v>169</v>
      </c>
      <c r="BM199" s="24" t="s">
        <v>1539</v>
      </c>
    </row>
    <row r="200" s="1" customFormat="1" ht="16.5" customHeight="1">
      <c r="B200" s="46"/>
      <c r="C200" s="233" t="s">
        <v>697</v>
      </c>
      <c r="D200" s="233" t="s">
        <v>164</v>
      </c>
      <c r="E200" s="234" t="s">
        <v>1540</v>
      </c>
      <c r="F200" s="235" t="s">
        <v>1541</v>
      </c>
      <c r="G200" s="236" t="s">
        <v>1253</v>
      </c>
      <c r="H200" s="237">
        <v>8</v>
      </c>
      <c r="I200" s="238"/>
      <c r="J200" s="239">
        <f>ROUND(I200*H200,2)</f>
        <v>0</v>
      </c>
      <c r="K200" s="235" t="s">
        <v>1249</v>
      </c>
      <c r="L200" s="72"/>
      <c r="M200" s="240" t="s">
        <v>21</v>
      </c>
      <c r="N200" s="241" t="s">
        <v>43</v>
      </c>
      <c r="O200" s="47"/>
      <c r="P200" s="242">
        <f>O200*H200</f>
        <v>0</v>
      </c>
      <c r="Q200" s="242">
        <v>0</v>
      </c>
      <c r="R200" s="242">
        <f>Q200*H200</f>
        <v>0</v>
      </c>
      <c r="S200" s="242">
        <v>0</v>
      </c>
      <c r="T200" s="243">
        <f>S200*H200</f>
        <v>0</v>
      </c>
      <c r="AR200" s="24" t="s">
        <v>169</v>
      </c>
      <c r="AT200" s="24" t="s">
        <v>164</v>
      </c>
      <c r="AU200" s="24" t="s">
        <v>80</v>
      </c>
      <c r="AY200" s="24" t="s">
        <v>161</v>
      </c>
      <c r="BE200" s="244">
        <f>IF(N200="základní",J200,0)</f>
        <v>0</v>
      </c>
      <c r="BF200" s="244">
        <f>IF(N200="snížená",J200,0)</f>
        <v>0</v>
      </c>
      <c r="BG200" s="244">
        <f>IF(N200="zákl. přenesená",J200,0)</f>
        <v>0</v>
      </c>
      <c r="BH200" s="244">
        <f>IF(N200="sníž. přenesená",J200,0)</f>
        <v>0</v>
      </c>
      <c r="BI200" s="244">
        <f>IF(N200="nulová",J200,0)</f>
        <v>0</v>
      </c>
      <c r="BJ200" s="24" t="s">
        <v>80</v>
      </c>
      <c r="BK200" s="244">
        <f>ROUND(I200*H200,2)</f>
        <v>0</v>
      </c>
      <c r="BL200" s="24" t="s">
        <v>169</v>
      </c>
      <c r="BM200" s="24" t="s">
        <v>1542</v>
      </c>
    </row>
    <row r="201" s="1" customFormat="1" ht="16.5" customHeight="1">
      <c r="B201" s="46"/>
      <c r="C201" s="233" t="s">
        <v>701</v>
      </c>
      <c r="D201" s="233" t="s">
        <v>164</v>
      </c>
      <c r="E201" s="234" t="s">
        <v>1540</v>
      </c>
      <c r="F201" s="235" t="s">
        <v>1541</v>
      </c>
      <c r="G201" s="236" t="s">
        <v>1253</v>
      </c>
      <c r="H201" s="237">
        <v>8</v>
      </c>
      <c r="I201" s="238"/>
      <c r="J201" s="239">
        <f>ROUND(I201*H201,2)</f>
        <v>0</v>
      </c>
      <c r="K201" s="235" t="s">
        <v>1249</v>
      </c>
      <c r="L201" s="72"/>
      <c r="M201" s="240" t="s">
        <v>21</v>
      </c>
      <c r="N201" s="241" t="s">
        <v>43</v>
      </c>
      <c r="O201" s="47"/>
      <c r="P201" s="242">
        <f>O201*H201</f>
        <v>0</v>
      </c>
      <c r="Q201" s="242">
        <v>0</v>
      </c>
      <c r="R201" s="242">
        <f>Q201*H201</f>
        <v>0</v>
      </c>
      <c r="S201" s="242">
        <v>0</v>
      </c>
      <c r="T201" s="243">
        <f>S201*H201</f>
        <v>0</v>
      </c>
      <c r="AR201" s="24" t="s">
        <v>169</v>
      </c>
      <c r="AT201" s="24" t="s">
        <v>164</v>
      </c>
      <c r="AU201" s="24" t="s">
        <v>80</v>
      </c>
      <c r="AY201" s="24" t="s">
        <v>161</v>
      </c>
      <c r="BE201" s="244">
        <f>IF(N201="základní",J201,0)</f>
        <v>0</v>
      </c>
      <c r="BF201" s="244">
        <f>IF(N201="snížená",J201,0)</f>
        <v>0</v>
      </c>
      <c r="BG201" s="244">
        <f>IF(N201="zákl. přenesená",J201,0)</f>
        <v>0</v>
      </c>
      <c r="BH201" s="244">
        <f>IF(N201="sníž. přenesená",J201,0)</f>
        <v>0</v>
      </c>
      <c r="BI201" s="244">
        <f>IF(N201="nulová",J201,0)</f>
        <v>0</v>
      </c>
      <c r="BJ201" s="24" t="s">
        <v>80</v>
      </c>
      <c r="BK201" s="244">
        <f>ROUND(I201*H201,2)</f>
        <v>0</v>
      </c>
      <c r="BL201" s="24" t="s">
        <v>169</v>
      </c>
      <c r="BM201" s="24" t="s">
        <v>1543</v>
      </c>
    </row>
    <row r="202" s="1" customFormat="1" ht="16.5" customHeight="1">
      <c r="B202" s="46"/>
      <c r="C202" s="233" t="s">
        <v>705</v>
      </c>
      <c r="D202" s="233" t="s">
        <v>164</v>
      </c>
      <c r="E202" s="234" t="s">
        <v>1544</v>
      </c>
      <c r="F202" s="235" t="s">
        <v>1545</v>
      </c>
      <c r="G202" s="236" t="s">
        <v>1253</v>
      </c>
      <c r="H202" s="237">
        <v>12</v>
      </c>
      <c r="I202" s="238"/>
      <c r="J202" s="239">
        <f>ROUND(I202*H202,2)</f>
        <v>0</v>
      </c>
      <c r="K202" s="235" t="s">
        <v>1249</v>
      </c>
      <c r="L202" s="72"/>
      <c r="M202" s="240" t="s">
        <v>21</v>
      </c>
      <c r="N202" s="241" t="s">
        <v>43</v>
      </c>
      <c r="O202" s="47"/>
      <c r="P202" s="242">
        <f>O202*H202</f>
        <v>0</v>
      </c>
      <c r="Q202" s="242">
        <v>0</v>
      </c>
      <c r="R202" s="242">
        <f>Q202*H202</f>
        <v>0</v>
      </c>
      <c r="S202" s="242">
        <v>0</v>
      </c>
      <c r="T202" s="243">
        <f>S202*H202</f>
        <v>0</v>
      </c>
      <c r="AR202" s="24" t="s">
        <v>169</v>
      </c>
      <c r="AT202" s="24" t="s">
        <v>164</v>
      </c>
      <c r="AU202" s="24" t="s">
        <v>80</v>
      </c>
      <c r="AY202" s="24" t="s">
        <v>161</v>
      </c>
      <c r="BE202" s="244">
        <f>IF(N202="základní",J202,0)</f>
        <v>0</v>
      </c>
      <c r="BF202" s="244">
        <f>IF(N202="snížená",J202,0)</f>
        <v>0</v>
      </c>
      <c r="BG202" s="244">
        <f>IF(N202="zákl. přenesená",J202,0)</f>
        <v>0</v>
      </c>
      <c r="BH202" s="244">
        <f>IF(N202="sníž. přenesená",J202,0)</f>
        <v>0</v>
      </c>
      <c r="BI202" s="244">
        <f>IF(N202="nulová",J202,0)</f>
        <v>0</v>
      </c>
      <c r="BJ202" s="24" t="s">
        <v>80</v>
      </c>
      <c r="BK202" s="244">
        <f>ROUND(I202*H202,2)</f>
        <v>0</v>
      </c>
      <c r="BL202" s="24" t="s">
        <v>169</v>
      </c>
      <c r="BM202" s="24" t="s">
        <v>1546</v>
      </c>
    </row>
    <row r="203" s="1" customFormat="1" ht="16.5" customHeight="1">
      <c r="B203" s="46"/>
      <c r="C203" s="233" t="s">
        <v>709</v>
      </c>
      <c r="D203" s="233" t="s">
        <v>164</v>
      </c>
      <c r="E203" s="234" t="s">
        <v>1547</v>
      </c>
      <c r="F203" s="235" t="s">
        <v>1548</v>
      </c>
      <c r="G203" s="236" t="s">
        <v>1253</v>
      </c>
      <c r="H203" s="237">
        <v>8</v>
      </c>
      <c r="I203" s="238"/>
      <c r="J203" s="239">
        <f>ROUND(I203*H203,2)</f>
        <v>0</v>
      </c>
      <c r="K203" s="235" t="s">
        <v>1249</v>
      </c>
      <c r="L203" s="72"/>
      <c r="M203" s="240" t="s">
        <v>21</v>
      </c>
      <c r="N203" s="241" t="s">
        <v>43</v>
      </c>
      <c r="O203" s="47"/>
      <c r="P203" s="242">
        <f>O203*H203</f>
        <v>0</v>
      </c>
      <c r="Q203" s="242">
        <v>0</v>
      </c>
      <c r="R203" s="242">
        <f>Q203*H203</f>
        <v>0</v>
      </c>
      <c r="S203" s="242">
        <v>0</v>
      </c>
      <c r="T203" s="243">
        <f>S203*H203</f>
        <v>0</v>
      </c>
      <c r="AR203" s="24" t="s">
        <v>169</v>
      </c>
      <c r="AT203" s="24" t="s">
        <v>164</v>
      </c>
      <c r="AU203" s="24" t="s">
        <v>80</v>
      </c>
      <c r="AY203" s="24" t="s">
        <v>161</v>
      </c>
      <c r="BE203" s="244">
        <f>IF(N203="základní",J203,0)</f>
        <v>0</v>
      </c>
      <c r="BF203" s="244">
        <f>IF(N203="snížená",J203,0)</f>
        <v>0</v>
      </c>
      <c r="BG203" s="244">
        <f>IF(N203="zákl. přenesená",J203,0)</f>
        <v>0</v>
      </c>
      <c r="BH203" s="244">
        <f>IF(N203="sníž. přenesená",J203,0)</f>
        <v>0</v>
      </c>
      <c r="BI203" s="244">
        <f>IF(N203="nulová",J203,0)</f>
        <v>0</v>
      </c>
      <c r="BJ203" s="24" t="s">
        <v>80</v>
      </c>
      <c r="BK203" s="244">
        <f>ROUND(I203*H203,2)</f>
        <v>0</v>
      </c>
      <c r="BL203" s="24" t="s">
        <v>169</v>
      </c>
      <c r="BM203" s="24" t="s">
        <v>1549</v>
      </c>
    </row>
    <row r="204" s="1" customFormat="1" ht="16.5" customHeight="1">
      <c r="B204" s="46"/>
      <c r="C204" s="233" t="s">
        <v>713</v>
      </c>
      <c r="D204" s="233" t="s">
        <v>164</v>
      </c>
      <c r="E204" s="234" t="s">
        <v>1550</v>
      </c>
      <c r="F204" s="235" t="s">
        <v>1551</v>
      </c>
      <c r="G204" s="236" t="s">
        <v>1253</v>
      </c>
      <c r="H204" s="237">
        <v>4</v>
      </c>
      <c r="I204" s="238"/>
      <c r="J204" s="239">
        <f>ROUND(I204*H204,2)</f>
        <v>0</v>
      </c>
      <c r="K204" s="235" t="s">
        <v>1249</v>
      </c>
      <c r="L204" s="72"/>
      <c r="M204" s="240" t="s">
        <v>21</v>
      </c>
      <c r="N204" s="241" t="s">
        <v>43</v>
      </c>
      <c r="O204" s="47"/>
      <c r="P204" s="242">
        <f>O204*H204</f>
        <v>0</v>
      </c>
      <c r="Q204" s="242">
        <v>0</v>
      </c>
      <c r="R204" s="242">
        <f>Q204*H204</f>
        <v>0</v>
      </c>
      <c r="S204" s="242">
        <v>0</v>
      </c>
      <c r="T204" s="243">
        <f>S204*H204</f>
        <v>0</v>
      </c>
      <c r="AR204" s="24" t="s">
        <v>169</v>
      </c>
      <c r="AT204" s="24" t="s">
        <v>164</v>
      </c>
      <c r="AU204" s="24" t="s">
        <v>80</v>
      </c>
      <c r="AY204" s="24" t="s">
        <v>161</v>
      </c>
      <c r="BE204" s="244">
        <f>IF(N204="základní",J204,0)</f>
        <v>0</v>
      </c>
      <c r="BF204" s="244">
        <f>IF(N204="snížená",J204,0)</f>
        <v>0</v>
      </c>
      <c r="BG204" s="244">
        <f>IF(N204="zákl. přenesená",J204,0)</f>
        <v>0</v>
      </c>
      <c r="BH204" s="244">
        <f>IF(N204="sníž. přenesená",J204,0)</f>
        <v>0</v>
      </c>
      <c r="BI204" s="244">
        <f>IF(N204="nulová",J204,0)</f>
        <v>0</v>
      </c>
      <c r="BJ204" s="24" t="s">
        <v>80</v>
      </c>
      <c r="BK204" s="244">
        <f>ROUND(I204*H204,2)</f>
        <v>0</v>
      </c>
      <c r="BL204" s="24" t="s">
        <v>169</v>
      </c>
      <c r="BM204" s="24" t="s">
        <v>1552</v>
      </c>
    </row>
    <row r="205" s="1" customFormat="1" ht="16.5" customHeight="1">
      <c r="B205" s="46"/>
      <c r="C205" s="233" t="s">
        <v>717</v>
      </c>
      <c r="D205" s="233" t="s">
        <v>164</v>
      </c>
      <c r="E205" s="234" t="s">
        <v>1553</v>
      </c>
      <c r="F205" s="235" t="s">
        <v>1554</v>
      </c>
      <c r="G205" s="236" t="s">
        <v>1253</v>
      </c>
      <c r="H205" s="237">
        <v>12</v>
      </c>
      <c r="I205" s="238"/>
      <c r="J205" s="239">
        <f>ROUND(I205*H205,2)</f>
        <v>0</v>
      </c>
      <c r="K205" s="235" t="s">
        <v>1249</v>
      </c>
      <c r="L205" s="72"/>
      <c r="M205" s="240" t="s">
        <v>21</v>
      </c>
      <c r="N205" s="241" t="s">
        <v>43</v>
      </c>
      <c r="O205" s="47"/>
      <c r="P205" s="242">
        <f>O205*H205</f>
        <v>0</v>
      </c>
      <c r="Q205" s="242">
        <v>0</v>
      </c>
      <c r="R205" s="242">
        <f>Q205*H205</f>
        <v>0</v>
      </c>
      <c r="S205" s="242">
        <v>0</v>
      </c>
      <c r="T205" s="243">
        <f>S205*H205</f>
        <v>0</v>
      </c>
      <c r="AR205" s="24" t="s">
        <v>169</v>
      </c>
      <c r="AT205" s="24" t="s">
        <v>164</v>
      </c>
      <c r="AU205" s="24" t="s">
        <v>80</v>
      </c>
      <c r="AY205" s="24" t="s">
        <v>161</v>
      </c>
      <c r="BE205" s="244">
        <f>IF(N205="základní",J205,0)</f>
        <v>0</v>
      </c>
      <c r="BF205" s="244">
        <f>IF(N205="snížená",J205,0)</f>
        <v>0</v>
      </c>
      <c r="BG205" s="244">
        <f>IF(N205="zákl. přenesená",J205,0)</f>
        <v>0</v>
      </c>
      <c r="BH205" s="244">
        <f>IF(N205="sníž. přenesená",J205,0)</f>
        <v>0</v>
      </c>
      <c r="BI205" s="244">
        <f>IF(N205="nulová",J205,0)</f>
        <v>0</v>
      </c>
      <c r="BJ205" s="24" t="s">
        <v>80</v>
      </c>
      <c r="BK205" s="244">
        <f>ROUND(I205*H205,2)</f>
        <v>0</v>
      </c>
      <c r="BL205" s="24" t="s">
        <v>169</v>
      </c>
      <c r="BM205" s="24" t="s">
        <v>1555</v>
      </c>
    </row>
    <row r="206" s="1" customFormat="1" ht="16.5" customHeight="1">
      <c r="B206" s="46"/>
      <c r="C206" s="233" t="s">
        <v>721</v>
      </c>
      <c r="D206" s="233" t="s">
        <v>164</v>
      </c>
      <c r="E206" s="234" t="s">
        <v>1556</v>
      </c>
      <c r="F206" s="235" t="s">
        <v>1557</v>
      </c>
      <c r="G206" s="236" t="s">
        <v>1253</v>
      </c>
      <c r="H206" s="237">
        <v>3</v>
      </c>
      <c r="I206" s="238"/>
      <c r="J206" s="239">
        <f>ROUND(I206*H206,2)</f>
        <v>0</v>
      </c>
      <c r="K206" s="235" t="s">
        <v>1249</v>
      </c>
      <c r="L206" s="72"/>
      <c r="M206" s="240" t="s">
        <v>21</v>
      </c>
      <c r="N206" s="241" t="s">
        <v>43</v>
      </c>
      <c r="O206" s="47"/>
      <c r="P206" s="242">
        <f>O206*H206</f>
        <v>0</v>
      </c>
      <c r="Q206" s="242">
        <v>0</v>
      </c>
      <c r="R206" s="242">
        <f>Q206*H206</f>
        <v>0</v>
      </c>
      <c r="S206" s="242">
        <v>0</v>
      </c>
      <c r="T206" s="243">
        <f>S206*H206</f>
        <v>0</v>
      </c>
      <c r="AR206" s="24" t="s">
        <v>169</v>
      </c>
      <c r="AT206" s="24" t="s">
        <v>164</v>
      </c>
      <c r="AU206" s="24" t="s">
        <v>80</v>
      </c>
      <c r="AY206" s="24" t="s">
        <v>161</v>
      </c>
      <c r="BE206" s="244">
        <f>IF(N206="základní",J206,0)</f>
        <v>0</v>
      </c>
      <c r="BF206" s="244">
        <f>IF(N206="snížená",J206,0)</f>
        <v>0</v>
      </c>
      <c r="BG206" s="244">
        <f>IF(N206="zákl. přenesená",J206,0)</f>
        <v>0</v>
      </c>
      <c r="BH206" s="244">
        <f>IF(N206="sníž. přenesená",J206,0)</f>
        <v>0</v>
      </c>
      <c r="BI206" s="244">
        <f>IF(N206="nulová",J206,0)</f>
        <v>0</v>
      </c>
      <c r="BJ206" s="24" t="s">
        <v>80</v>
      </c>
      <c r="BK206" s="244">
        <f>ROUND(I206*H206,2)</f>
        <v>0</v>
      </c>
      <c r="BL206" s="24" t="s">
        <v>169</v>
      </c>
      <c r="BM206" s="24" t="s">
        <v>1558</v>
      </c>
    </row>
    <row r="207" s="1" customFormat="1" ht="16.5" customHeight="1">
      <c r="B207" s="46"/>
      <c r="C207" s="233" t="s">
        <v>726</v>
      </c>
      <c r="D207" s="233" t="s">
        <v>164</v>
      </c>
      <c r="E207" s="234" t="s">
        <v>1559</v>
      </c>
      <c r="F207" s="235" t="s">
        <v>1560</v>
      </c>
      <c r="G207" s="236" t="s">
        <v>1253</v>
      </c>
      <c r="H207" s="237">
        <v>15</v>
      </c>
      <c r="I207" s="238"/>
      <c r="J207" s="239">
        <f>ROUND(I207*H207,2)</f>
        <v>0</v>
      </c>
      <c r="K207" s="235" t="s">
        <v>1249</v>
      </c>
      <c r="L207" s="72"/>
      <c r="M207" s="240" t="s">
        <v>21</v>
      </c>
      <c r="N207" s="241" t="s">
        <v>43</v>
      </c>
      <c r="O207" s="47"/>
      <c r="P207" s="242">
        <f>O207*H207</f>
        <v>0</v>
      </c>
      <c r="Q207" s="242">
        <v>0</v>
      </c>
      <c r="R207" s="242">
        <f>Q207*H207</f>
        <v>0</v>
      </c>
      <c r="S207" s="242">
        <v>0</v>
      </c>
      <c r="T207" s="243">
        <f>S207*H207</f>
        <v>0</v>
      </c>
      <c r="AR207" s="24" t="s">
        <v>169</v>
      </c>
      <c r="AT207" s="24" t="s">
        <v>164</v>
      </c>
      <c r="AU207" s="24" t="s">
        <v>80</v>
      </c>
      <c r="AY207" s="24" t="s">
        <v>161</v>
      </c>
      <c r="BE207" s="244">
        <f>IF(N207="základní",J207,0)</f>
        <v>0</v>
      </c>
      <c r="BF207" s="244">
        <f>IF(N207="snížená",J207,0)</f>
        <v>0</v>
      </c>
      <c r="BG207" s="244">
        <f>IF(N207="zákl. přenesená",J207,0)</f>
        <v>0</v>
      </c>
      <c r="BH207" s="244">
        <f>IF(N207="sníž. přenesená",J207,0)</f>
        <v>0</v>
      </c>
      <c r="BI207" s="244">
        <f>IF(N207="nulová",J207,0)</f>
        <v>0</v>
      </c>
      <c r="BJ207" s="24" t="s">
        <v>80</v>
      </c>
      <c r="BK207" s="244">
        <f>ROUND(I207*H207,2)</f>
        <v>0</v>
      </c>
      <c r="BL207" s="24" t="s">
        <v>169</v>
      </c>
      <c r="BM207" s="24" t="s">
        <v>1561</v>
      </c>
    </row>
    <row r="208" s="1" customFormat="1" ht="16.5" customHeight="1">
      <c r="B208" s="46"/>
      <c r="C208" s="233" t="s">
        <v>732</v>
      </c>
      <c r="D208" s="233" t="s">
        <v>164</v>
      </c>
      <c r="E208" s="234" t="s">
        <v>1562</v>
      </c>
      <c r="F208" s="235" t="s">
        <v>1563</v>
      </c>
      <c r="G208" s="236" t="s">
        <v>1253</v>
      </c>
      <c r="H208" s="237">
        <v>5</v>
      </c>
      <c r="I208" s="238"/>
      <c r="J208" s="239">
        <f>ROUND(I208*H208,2)</f>
        <v>0</v>
      </c>
      <c r="K208" s="235" t="s">
        <v>1249</v>
      </c>
      <c r="L208" s="72"/>
      <c r="M208" s="240" t="s">
        <v>21</v>
      </c>
      <c r="N208" s="241" t="s">
        <v>43</v>
      </c>
      <c r="O208" s="47"/>
      <c r="P208" s="242">
        <f>O208*H208</f>
        <v>0</v>
      </c>
      <c r="Q208" s="242">
        <v>0</v>
      </c>
      <c r="R208" s="242">
        <f>Q208*H208</f>
        <v>0</v>
      </c>
      <c r="S208" s="242">
        <v>0</v>
      </c>
      <c r="T208" s="243">
        <f>S208*H208</f>
        <v>0</v>
      </c>
      <c r="AR208" s="24" t="s">
        <v>169</v>
      </c>
      <c r="AT208" s="24" t="s">
        <v>164</v>
      </c>
      <c r="AU208" s="24" t="s">
        <v>80</v>
      </c>
      <c r="AY208" s="24" t="s">
        <v>161</v>
      </c>
      <c r="BE208" s="244">
        <f>IF(N208="základní",J208,0)</f>
        <v>0</v>
      </c>
      <c r="BF208" s="244">
        <f>IF(N208="snížená",J208,0)</f>
        <v>0</v>
      </c>
      <c r="BG208" s="244">
        <f>IF(N208="zákl. přenesená",J208,0)</f>
        <v>0</v>
      </c>
      <c r="BH208" s="244">
        <f>IF(N208="sníž. přenesená",J208,0)</f>
        <v>0</v>
      </c>
      <c r="BI208" s="244">
        <f>IF(N208="nulová",J208,0)</f>
        <v>0</v>
      </c>
      <c r="BJ208" s="24" t="s">
        <v>80</v>
      </c>
      <c r="BK208" s="244">
        <f>ROUND(I208*H208,2)</f>
        <v>0</v>
      </c>
      <c r="BL208" s="24" t="s">
        <v>169</v>
      </c>
      <c r="BM208" s="24" t="s">
        <v>1564</v>
      </c>
    </row>
    <row r="209" s="1" customFormat="1" ht="16.5" customHeight="1">
      <c r="B209" s="46"/>
      <c r="C209" s="233" t="s">
        <v>738</v>
      </c>
      <c r="D209" s="233" t="s">
        <v>164</v>
      </c>
      <c r="E209" s="234" t="s">
        <v>1565</v>
      </c>
      <c r="F209" s="235" t="s">
        <v>1566</v>
      </c>
      <c r="G209" s="236" t="s">
        <v>1253</v>
      </c>
      <c r="H209" s="237">
        <v>8</v>
      </c>
      <c r="I209" s="238"/>
      <c r="J209" s="239">
        <f>ROUND(I209*H209,2)</f>
        <v>0</v>
      </c>
      <c r="K209" s="235" t="s">
        <v>1249</v>
      </c>
      <c r="L209" s="72"/>
      <c r="M209" s="240" t="s">
        <v>21</v>
      </c>
      <c r="N209" s="241" t="s">
        <v>43</v>
      </c>
      <c r="O209" s="47"/>
      <c r="P209" s="242">
        <f>O209*H209</f>
        <v>0</v>
      </c>
      <c r="Q209" s="242">
        <v>0</v>
      </c>
      <c r="R209" s="242">
        <f>Q209*H209</f>
        <v>0</v>
      </c>
      <c r="S209" s="242">
        <v>0</v>
      </c>
      <c r="T209" s="243">
        <f>S209*H209</f>
        <v>0</v>
      </c>
      <c r="AR209" s="24" t="s">
        <v>169</v>
      </c>
      <c r="AT209" s="24" t="s">
        <v>164</v>
      </c>
      <c r="AU209" s="24" t="s">
        <v>80</v>
      </c>
      <c r="AY209" s="24" t="s">
        <v>161</v>
      </c>
      <c r="BE209" s="244">
        <f>IF(N209="základní",J209,0)</f>
        <v>0</v>
      </c>
      <c r="BF209" s="244">
        <f>IF(N209="snížená",J209,0)</f>
        <v>0</v>
      </c>
      <c r="BG209" s="244">
        <f>IF(N209="zákl. přenesená",J209,0)</f>
        <v>0</v>
      </c>
      <c r="BH209" s="244">
        <f>IF(N209="sníž. přenesená",J209,0)</f>
        <v>0</v>
      </c>
      <c r="BI209" s="244">
        <f>IF(N209="nulová",J209,0)</f>
        <v>0</v>
      </c>
      <c r="BJ209" s="24" t="s">
        <v>80</v>
      </c>
      <c r="BK209" s="244">
        <f>ROUND(I209*H209,2)</f>
        <v>0</v>
      </c>
      <c r="BL209" s="24" t="s">
        <v>169</v>
      </c>
      <c r="BM209" s="24" t="s">
        <v>1567</v>
      </c>
    </row>
    <row r="210" s="1" customFormat="1" ht="16.5" customHeight="1">
      <c r="B210" s="46"/>
      <c r="C210" s="233" t="s">
        <v>743</v>
      </c>
      <c r="D210" s="233" t="s">
        <v>164</v>
      </c>
      <c r="E210" s="234" t="s">
        <v>1568</v>
      </c>
      <c r="F210" s="235" t="s">
        <v>1569</v>
      </c>
      <c r="G210" s="236" t="s">
        <v>1253</v>
      </c>
      <c r="H210" s="237">
        <v>1</v>
      </c>
      <c r="I210" s="238"/>
      <c r="J210" s="239">
        <f>ROUND(I210*H210,2)</f>
        <v>0</v>
      </c>
      <c r="K210" s="235" t="s">
        <v>1249</v>
      </c>
      <c r="L210" s="72"/>
      <c r="M210" s="240" t="s">
        <v>21</v>
      </c>
      <c r="N210" s="241" t="s">
        <v>43</v>
      </c>
      <c r="O210" s="47"/>
      <c r="P210" s="242">
        <f>O210*H210</f>
        <v>0</v>
      </c>
      <c r="Q210" s="242">
        <v>0</v>
      </c>
      <c r="R210" s="242">
        <f>Q210*H210</f>
        <v>0</v>
      </c>
      <c r="S210" s="242">
        <v>0</v>
      </c>
      <c r="T210" s="243">
        <f>S210*H210</f>
        <v>0</v>
      </c>
      <c r="AR210" s="24" t="s">
        <v>169</v>
      </c>
      <c r="AT210" s="24" t="s">
        <v>164</v>
      </c>
      <c r="AU210" s="24" t="s">
        <v>80</v>
      </c>
      <c r="AY210" s="24" t="s">
        <v>161</v>
      </c>
      <c r="BE210" s="244">
        <f>IF(N210="základní",J210,0)</f>
        <v>0</v>
      </c>
      <c r="BF210" s="244">
        <f>IF(N210="snížená",J210,0)</f>
        <v>0</v>
      </c>
      <c r="BG210" s="244">
        <f>IF(N210="zákl. přenesená",J210,0)</f>
        <v>0</v>
      </c>
      <c r="BH210" s="244">
        <f>IF(N210="sníž. přenesená",J210,0)</f>
        <v>0</v>
      </c>
      <c r="BI210" s="244">
        <f>IF(N210="nulová",J210,0)</f>
        <v>0</v>
      </c>
      <c r="BJ210" s="24" t="s">
        <v>80</v>
      </c>
      <c r="BK210" s="244">
        <f>ROUND(I210*H210,2)</f>
        <v>0</v>
      </c>
      <c r="BL210" s="24" t="s">
        <v>169</v>
      </c>
      <c r="BM210" s="24" t="s">
        <v>1570</v>
      </c>
    </row>
    <row r="211" s="1" customFormat="1" ht="16.5" customHeight="1">
      <c r="B211" s="46"/>
      <c r="C211" s="233" t="s">
        <v>747</v>
      </c>
      <c r="D211" s="233" t="s">
        <v>164</v>
      </c>
      <c r="E211" s="234" t="s">
        <v>1571</v>
      </c>
      <c r="F211" s="235" t="s">
        <v>1572</v>
      </c>
      <c r="G211" s="236" t="s">
        <v>1253</v>
      </c>
      <c r="H211" s="237">
        <v>1</v>
      </c>
      <c r="I211" s="238"/>
      <c r="J211" s="239">
        <f>ROUND(I211*H211,2)</f>
        <v>0</v>
      </c>
      <c r="K211" s="235" t="s">
        <v>1249</v>
      </c>
      <c r="L211" s="72"/>
      <c r="M211" s="240" t="s">
        <v>21</v>
      </c>
      <c r="N211" s="241" t="s">
        <v>43</v>
      </c>
      <c r="O211" s="47"/>
      <c r="P211" s="242">
        <f>O211*H211</f>
        <v>0</v>
      </c>
      <c r="Q211" s="242">
        <v>0</v>
      </c>
      <c r="R211" s="242">
        <f>Q211*H211</f>
        <v>0</v>
      </c>
      <c r="S211" s="242">
        <v>0</v>
      </c>
      <c r="T211" s="243">
        <f>S211*H211</f>
        <v>0</v>
      </c>
      <c r="AR211" s="24" t="s">
        <v>169</v>
      </c>
      <c r="AT211" s="24" t="s">
        <v>164</v>
      </c>
      <c r="AU211" s="24" t="s">
        <v>80</v>
      </c>
      <c r="AY211" s="24" t="s">
        <v>161</v>
      </c>
      <c r="BE211" s="244">
        <f>IF(N211="základní",J211,0)</f>
        <v>0</v>
      </c>
      <c r="BF211" s="244">
        <f>IF(N211="snížená",J211,0)</f>
        <v>0</v>
      </c>
      <c r="BG211" s="244">
        <f>IF(N211="zákl. přenesená",J211,0)</f>
        <v>0</v>
      </c>
      <c r="BH211" s="244">
        <f>IF(N211="sníž. přenesená",J211,0)</f>
        <v>0</v>
      </c>
      <c r="BI211" s="244">
        <f>IF(N211="nulová",J211,0)</f>
        <v>0</v>
      </c>
      <c r="BJ211" s="24" t="s">
        <v>80</v>
      </c>
      <c r="BK211" s="244">
        <f>ROUND(I211*H211,2)</f>
        <v>0</v>
      </c>
      <c r="BL211" s="24" t="s">
        <v>169</v>
      </c>
      <c r="BM211" s="24" t="s">
        <v>1573</v>
      </c>
    </row>
    <row r="212" s="1" customFormat="1" ht="16.5" customHeight="1">
      <c r="B212" s="46"/>
      <c r="C212" s="233" t="s">
        <v>753</v>
      </c>
      <c r="D212" s="233" t="s">
        <v>164</v>
      </c>
      <c r="E212" s="234" t="s">
        <v>1574</v>
      </c>
      <c r="F212" s="235" t="s">
        <v>1575</v>
      </c>
      <c r="G212" s="236" t="s">
        <v>1253</v>
      </c>
      <c r="H212" s="237">
        <v>1</v>
      </c>
      <c r="I212" s="238"/>
      <c r="J212" s="239">
        <f>ROUND(I212*H212,2)</f>
        <v>0</v>
      </c>
      <c r="K212" s="235" t="s">
        <v>1249</v>
      </c>
      <c r="L212" s="72"/>
      <c r="M212" s="240" t="s">
        <v>21</v>
      </c>
      <c r="N212" s="241" t="s">
        <v>43</v>
      </c>
      <c r="O212" s="47"/>
      <c r="P212" s="242">
        <f>O212*H212</f>
        <v>0</v>
      </c>
      <c r="Q212" s="242">
        <v>0</v>
      </c>
      <c r="R212" s="242">
        <f>Q212*H212</f>
        <v>0</v>
      </c>
      <c r="S212" s="242">
        <v>0</v>
      </c>
      <c r="T212" s="243">
        <f>S212*H212</f>
        <v>0</v>
      </c>
      <c r="AR212" s="24" t="s">
        <v>169</v>
      </c>
      <c r="AT212" s="24" t="s">
        <v>164</v>
      </c>
      <c r="AU212" s="24" t="s">
        <v>80</v>
      </c>
      <c r="AY212" s="24" t="s">
        <v>161</v>
      </c>
      <c r="BE212" s="244">
        <f>IF(N212="základní",J212,0)</f>
        <v>0</v>
      </c>
      <c r="BF212" s="244">
        <f>IF(N212="snížená",J212,0)</f>
        <v>0</v>
      </c>
      <c r="BG212" s="244">
        <f>IF(N212="zákl. přenesená",J212,0)</f>
        <v>0</v>
      </c>
      <c r="BH212" s="244">
        <f>IF(N212="sníž. přenesená",J212,0)</f>
        <v>0</v>
      </c>
      <c r="BI212" s="244">
        <f>IF(N212="nulová",J212,0)</f>
        <v>0</v>
      </c>
      <c r="BJ212" s="24" t="s">
        <v>80</v>
      </c>
      <c r="BK212" s="244">
        <f>ROUND(I212*H212,2)</f>
        <v>0</v>
      </c>
      <c r="BL212" s="24" t="s">
        <v>169</v>
      </c>
      <c r="BM212" s="24" t="s">
        <v>1576</v>
      </c>
    </row>
    <row r="213" s="1" customFormat="1" ht="16.5" customHeight="1">
      <c r="B213" s="46"/>
      <c r="C213" s="233" t="s">
        <v>758</v>
      </c>
      <c r="D213" s="233" t="s">
        <v>164</v>
      </c>
      <c r="E213" s="234" t="s">
        <v>1574</v>
      </c>
      <c r="F213" s="235" t="s">
        <v>1575</v>
      </c>
      <c r="G213" s="236" t="s">
        <v>1253</v>
      </c>
      <c r="H213" s="237">
        <v>1</v>
      </c>
      <c r="I213" s="238"/>
      <c r="J213" s="239">
        <f>ROUND(I213*H213,2)</f>
        <v>0</v>
      </c>
      <c r="K213" s="235" t="s">
        <v>1249</v>
      </c>
      <c r="L213" s="72"/>
      <c r="M213" s="240" t="s">
        <v>21</v>
      </c>
      <c r="N213" s="241" t="s">
        <v>43</v>
      </c>
      <c r="O213" s="47"/>
      <c r="P213" s="242">
        <f>O213*H213</f>
        <v>0</v>
      </c>
      <c r="Q213" s="242">
        <v>0</v>
      </c>
      <c r="R213" s="242">
        <f>Q213*H213</f>
        <v>0</v>
      </c>
      <c r="S213" s="242">
        <v>0</v>
      </c>
      <c r="T213" s="243">
        <f>S213*H213</f>
        <v>0</v>
      </c>
      <c r="AR213" s="24" t="s">
        <v>169</v>
      </c>
      <c r="AT213" s="24" t="s">
        <v>164</v>
      </c>
      <c r="AU213" s="24" t="s">
        <v>80</v>
      </c>
      <c r="AY213" s="24" t="s">
        <v>161</v>
      </c>
      <c r="BE213" s="244">
        <f>IF(N213="základní",J213,0)</f>
        <v>0</v>
      </c>
      <c r="BF213" s="244">
        <f>IF(N213="snížená",J213,0)</f>
        <v>0</v>
      </c>
      <c r="BG213" s="244">
        <f>IF(N213="zákl. přenesená",J213,0)</f>
        <v>0</v>
      </c>
      <c r="BH213" s="244">
        <f>IF(N213="sníž. přenesená",J213,0)</f>
        <v>0</v>
      </c>
      <c r="BI213" s="244">
        <f>IF(N213="nulová",J213,0)</f>
        <v>0</v>
      </c>
      <c r="BJ213" s="24" t="s">
        <v>80</v>
      </c>
      <c r="BK213" s="244">
        <f>ROUND(I213*H213,2)</f>
        <v>0</v>
      </c>
      <c r="BL213" s="24" t="s">
        <v>169</v>
      </c>
      <c r="BM213" s="24" t="s">
        <v>1577</v>
      </c>
    </row>
    <row r="214" s="1" customFormat="1" ht="16.5" customHeight="1">
      <c r="B214" s="46"/>
      <c r="C214" s="233" t="s">
        <v>764</v>
      </c>
      <c r="D214" s="233" t="s">
        <v>164</v>
      </c>
      <c r="E214" s="234" t="s">
        <v>1574</v>
      </c>
      <c r="F214" s="235" t="s">
        <v>1575</v>
      </c>
      <c r="G214" s="236" t="s">
        <v>1253</v>
      </c>
      <c r="H214" s="237">
        <v>1</v>
      </c>
      <c r="I214" s="238"/>
      <c r="J214" s="239">
        <f>ROUND(I214*H214,2)</f>
        <v>0</v>
      </c>
      <c r="K214" s="235" t="s">
        <v>1249</v>
      </c>
      <c r="L214" s="72"/>
      <c r="M214" s="240" t="s">
        <v>21</v>
      </c>
      <c r="N214" s="241" t="s">
        <v>43</v>
      </c>
      <c r="O214" s="47"/>
      <c r="P214" s="242">
        <f>O214*H214</f>
        <v>0</v>
      </c>
      <c r="Q214" s="242">
        <v>0</v>
      </c>
      <c r="R214" s="242">
        <f>Q214*H214</f>
        <v>0</v>
      </c>
      <c r="S214" s="242">
        <v>0</v>
      </c>
      <c r="T214" s="243">
        <f>S214*H214</f>
        <v>0</v>
      </c>
      <c r="AR214" s="24" t="s">
        <v>169</v>
      </c>
      <c r="AT214" s="24" t="s">
        <v>164</v>
      </c>
      <c r="AU214" s="24" t="s">
        <v>80</v>
      </c>
      <c r="AY214" s="24" t="s">
        <v>161</v>
      </c>
      <c r="BE214" s="244">
        <f>IF(N214="základní",J214,0)</f>
        <v>0</v>
      </c>
      <c r="BF214" s="244">
        <f>IF(N214="snížená",J214,0)</f>
        <v>0</v>
      </c>
      <c r="BG214" s="244">
        <f>IF(N214="zákl. přenesená",J214,0)</f>
        <v>0</v>
      </c>
      <c r="BH214" s="244">
        <f>IF(N214="sníž. přenesená",J214,0)</f>
        <v>0</v>
      </c>
      <c r="BI214" s="244">
        <f>IF(N214="nulová",J214,0)</f>
        <v>0</v>
      </c>
      <c r="BJ214" s="24" t="s">
        <v>80</v>
      </c>
      <c r="BK214" s="244">
        <f>ROUND(I214*H214,2)</f>
        <v>0</v>
      </c>
      <c r="BL214" s="24" t="s">
        <v>169</v>
      </c>
      <c r="BM214" s="24" t="s">
        <v>1578</v>
      </c>
    </row>
    <row r="215" s="1" customFormat="1" ht="16.5" customHeight="1">
      <c r="B215" s="46"/>
      <c r="C215" s="233" t="s">
        <v>770</v>
      </c>
      <c r="D215" s="233" t="s">
        <v>164</v>
      </c>
      <c r="E215" s="234" t="s">
        <v>1574</v>
      </c>
      <c r="F215" s="235" t="s">
        <v>1575</v>
      </c>
      <c r="G215" s="236" t="s">
        <v>1253</v>
      </c>
      <c r="H215" s="237">
        <v>1</v>
      </c>
      <c r="I215" s="238"/>
      <c r="J215" s="239">
        <f>ROUND(I215*H215,2)</f>
        <v>0</v>
      </c>
      <c r="K215" s="235" t="s">
        <v>1249</v>
      </c>
      <c r="L215" s="72"/>
      <c r="M215" s="240" t="s">
        <v>21</v>
      </c>
      <c r="N215" s="241" t="s">
        <v>43</v>
      </c>
      <c r="O215" s="47"/>
      <c r="P215" s="242">
        <f>O215*H215</f>
        <v>0</v>
      </c>
      <c r="Q215" s="242">
        <v>0</v>
      </c>
      <c r="R215" s="242">
        <f>Q215*H215</f>
        <v>0</v>
      </c>
      <c r="S215" s="242">
        <v>0</v>
      </c>
      <c r="T215" s="243">
        <f>S215*H215</f>
        <v>0</v>
      </c>
      <c r="AR215" s="24" t="s">
        <v>169</v>
      </c>
      <c r="AT215" s="24" t="s">
        <v>164</v>
      </c>
      <c r="AU215" s="24" t="s">
        <v>80</v>
      </c>
      <c r="AY215" s="24" t="s">
        <v>161</v>
      </c>
      <c r="BE215" s="244">
        <f>IF(N215="základní",J215,0)</f>
        <v>0</v>
      </c>
      <c r="BF215" s="244">
        <f>IF(N215="snížená",J215,0)</f>
        <v>0</v>
      </c>
      <c r="BG215" s="244">
        <f>IF(N215="zákl. přenesená",J215,0)</f>
        <v>0</v>
      </c>
      <c r="BH215" s="244">
        <f>IF(N215="sníž. přenesená",J215,0)</f>
        <v>0</v>
      </c>
      <c r="BI215" s="244">
        <f>IF(N215="nulová",J215,0)</f>
        <v>0</v>
      </c>
      <c r="BJ215" s="24" t="s">
        <v>80</v>
      </c>
      <c r="BK215" s="244">
        <f>ROUND(I215*H215,2)</f>
        <v>0</v>
      </c>
      <c r="BL215" s="24" t="s">
        <v>169</v>
      </c>
      <c r="BM215" s="24" t="s">
        <v>1579</v>
      </c>
    </row>
    <row r="216" s="1" customFormat="1" ht="16.5" customHeight="1">
      <c r="B216" s="46"/>
      <c r="C216" s="233" t="s">
        <v>775</v>
      </c>
      <c r="D216" s="233" t="s">
        <v>164</v>
      </c>
      <c r="E216" s="234" t="s">
        <v>1580</v>
      </c>
      <c r="F216" s="235" t="s">
        <v>1581</v>
      </c>
      <c r="G216" s="236" t="s">
        <v>1253</v>
      </c>
      <c r="H216" s="237">
        <v>1</v>
      </c>
      <c r="I216" s="238"/>
      <c r="J216" s="239">
        <f>ROUND(I216*H216,2)</f>
        <v>0</v>
      </c>
      <c r="K216" s="235" t="s">
        <v>1249</v>
      </c>
      <c r="L216" s="72"/>
      <c r="M216" s="240" t="s">
        <v>21</v>
      </c>
      <c r="N216" s="241" t="s">
        <v>43</v>
      </c>
      <c r="O216" s="47"/>
      <c r="P216" s="242">
        <f>O216*H216</f>
        <v>0</v>
      </c>
      <c r="Q216" s="242">
        <v>0</v>
      </c>
      <c r="R216" s="242">
        <f>Q216*H216</f>
        <v>0</v>
      </c>
      <c r="S216" s="242">
        <v>0</v>
      </c>
      <c r="T216" s="243">
        <f>S216*H216</f>
        <v>0</v>
      </c>
      <c r="AR216" s="24" t="s">
        <v>169</v>
      </c>
      <c r="AT216" s="24" t="s">
        <v>164</v>
      </c>
      <c r="AU216" s="24" t="s">
        <v>80</v>
      </c>
      <c r="AY216" s="24" t="s">
        <v>161</v>
      </c>
      <c r="BE216" s="244">
        <f>IF(N216="základní",J216,0)</f>
        <v>0</v>
      </c>
      <c r="BF216" s="244">
        <f>IF(N216="snížená",J216,0)</f>
        <v>0</v>
      </c>
      <c r="BG216" s="244">
        <f>IF(N216="zákl. přenesená",J216,0)</f>
        <v>0</v>
      </c>
      <c r="BH216" s="244">
        <f>IF(N216="sníž. přenesená",J216,0)</f>
        <v>0</v>
      </c>
      <c r="BI216" s="244">
        <f>IF(N216="nulová",J216,0)</f>
        <v>0</v>
      </c>
      <c r="BJ216" s="24" t="s">
        <v>80</v>
      </c>
      <c r="BK216" s="244">
        <f>ROUND(I216*H216,2)</f>
        <v>0</v>
      </c>
      <c r="BL216" s="24" t="s">
        <v>169</v>
      </c>
      <c r="BM216" s="24" t="s">
        <v>1582</v>
      </c>
    </row>
    <row r="217" s="1" customFormat="1" ht="16.5" customHeight="1">
      <c r="B217" s="46"/>
      <c r="C217" s="233" t="s">
        <v>779</v>
      </c>
      <c r="D217" s="233" t="s">
        <v>164</v>
      </c>
      <c r="E217" s="234" t="s">
        <v>1583</v>
      </c>
      <c r="F217" s="235" t="s">
        <v>1584</v>
      </c>
      <c r="G217" s="236" t="s">
        <v>1253</v>
      </c>
      <c r="H217" s="237">
        <v>1</v>
      </c>
      <c r="I217" s="238"/>
      <c r="J217" s="239">
        <f>ROUND(I217*H217,2)</f>
        <v>0</v>
      </c>
      <c r="K217" s="235" t="s">
        <v>1249</v>
      </c>
      <c r="L217" s="72"/>
      <c r="M217" s="240" t="s">
        <v>21</v>
      </c>
      <c r="N217" s="241" t="s">
        <v>43</v>
      </c>
      <c r="O217" s="47"/>
      <c r="P217" s="242">
        <f>O217*H217</f>
        <v>0</v>
      </c>
      <c r="Q217" s="242">
        <v>0</v>
      </c>
      <c r="R217" s="242">
        <f>Q217*H217</f>
        <v>0</v>
      </c>
      <c r="S217" s="242">
        <v>0</v>
      </c>
      <c r="T217" s="243">
        <f>S217*H217</f>
        <v>0</v>
      </c>
      <c r="AR217" s="24" t="s">
        <v>169</v>
      </c>
      <c r="AT217" s="24" t="s">
        <v>164</v>
      </c>
      <c r="AU217" s="24" t="s">
        <v>80</v>
      </c>
      <c r="AY217" s="24" t="s">
        <v>161</v>
      </c>
      <c r="BE217" s="244">
        <f>IF(N217="základní",J217,0)</f>
        <v>0</v>
      </c>
      <c r="BF217" s="244">
        <f>IF(N217="snížená",J217,0)</f>
        <v>0</v>
      </c>
      <c r="BG217" s="244">
        <f>IF(N217="zákl. přenesená",J217,0)</f>
        <v>0</v>
      </c>
      <c r="BH217" s="244">
        <f>IF(N217="sníž. přenesená",J217,0)</f>
        <v>0</v>
      </c>
      <c r="BI217" s="244">
        <f>IF(N217="nulová",J217,0)</f>
        <v>0</v>
      </c>
      <c r="BJ217" s="24" t="s">
        <v>80</v>
      </c>
      <c r="BK217" s="244">
        <f>ROUND(I217*H217,2)</f>
        <v>0</v>
      </c>
      <c r="BL217" s="24" t="s">
        <v>169</v>
      </c>
      <c r="BM217" s="24" t="s">
        <v>1585</v>
      </c>
    </row>
    <row r="218" s="1" customFormat="1" ht="16.5" customHeight="1">
      <c r="B218" s="46"/>
      <c r="C218" s="233" t="s">
        <v>784</v>
      </c>
      <c r="D218" s="233" t="s">
        <v>164</v>
      </c>
      <c r="E218" s="234" t="s">
        <v>1586</v>
      </c>
      <c r="F218" s="235" t="s">
        <v>1587</v>
      </c>
      <c r="G218" s="236" t="s">
        <v>1253</v>
      </c>
      <c r="H218" s="237">
        <v>1</v>
      </c>
      <c r="I218" s="238"/>
      <c r="J218" s="239">
        <f>ROUND(I218*H218,2)</f>
        <v>0</v>
      </c>
      <c r="K218" s="235" t="s">
        <v>1249</v>
      </c>
      <c r="L218" s="72"/>
      <c r="M218" s="240" t="s">
        <v>21</v>
      </c>
      <c r="N218" s="241" t="s">
        <v>43</v>
      </c>
      <c r="O218" s="47"/>
      <c r="P218" s="242">
        <f>O218*H218</f>
        <v>0</v>
      </c>
      <c r="Q218" s="242">
        <v>0</v>
      </c>
      <c r="R218" s="242">
        <f>Q218*H218</f>
        <v>0</v>
      </c>
      <c r="S218" s="242">
        <v>0</v>
      </c>
      <c r="T218" s="243">
        <f>S218*H218</f>
        <v>0</v>
      </c>
      <c r="AR218" s="24" t="s">
        <v>169</v>
      </c>
      <c r="AT218" s="24" t="s">
        <v>164</v>
      </c>
      <c r="AU218" s="24" t="s">
        <v>80</v>
      </c>
      <c r="AY218" s="24" t="s">
        <v>161</v>
      </c>
      <c r="BE218" s="244">
        <f>IF(N218="základní",J218,0)</f>
        <v>0</v>
      </c>
      <c r="BF218" s="244">
        <f>IF(N218="snížená",J218,0)</f>
        <v>0</v>
      </c>
      <c r="BG218" s="244">
        <f>IF(N218="zákl. přenesená",J218,0)</f>
        <v>0</v>
      </c>
      <c r="BH218" s="244">
        <f>IF(N218="sníž. přenesená",J218,0)</f>
        <v>0</v>
      </c>
      <c r="BI218" s="244">
        <f>IF(N218="nulová",J218,0)</f>
        <v>0</v>
      </c>
      <c r="BJ218" s="24" t="s">
        <v>80</v>
      </c>
      <c r="BK218" s="244">
        <f>ROUND(I218*H218,2)</f>
        <v>0</v>
      </c>
      <c r="BL218" s="24" t="s">
        <v>169</v>
      </c>
      <c r="BM218" s="24" t="s">
        <v>1588</v>
      </c>
    </row>
    <row r="219" s="1" customFormat="1" ht="16.5" customHeight="1">
      <c r="B219" s="46"/>
      <c r="C219" s="233" t="s">
        <v>788</v>
      </c>
      <c r="D219" s="233" t="s">
        <v>164</v>
      </c>
      <c r="E219" s="234" t="s">
        <v>1589</v>
      </c>
      <c r="F219" s="235" t="s">
        <v>1590</v>
      </c>
      <c r="G219" s="236" t="s">
        <v>1253</v>
      </c>
      <c r="H219" s="237">
        <v>1</v>
      </c>
      <c r="I219" s="238"/>
      <c r="J219" s="239">
        <f>ROUND(I219*H219,2)</f>
        <v>0</v>
      </c>
      <c r="K219" s="235" t="s">
        <v>1249</v>
      </c>
      <c r="L219" s="72"/>
      <c r="M219" s="240" t="s">
        <v>21</v>
      </c>
      <c r="N219" s="241" t="s">
        <v>43</v>
      </c>
      <c r="O219" s="47"/>
      <c r="P219" s="242">
        <f>O219*H219</f>
        <v>0</v>
      </c>
      <c r="Q219" s="242">
        <v>0</v>
      </c>
      <c r="R219" s="242">
        <f>Q219*H219</f>
        <v>0</v>
      </c>
      <c r="S219" s="242">
        <v>0</v>
      </c>
      <c r="T219" s="243">
        <f>S219*H219</f>
        <v>0</v>
      </c>
      <c r="AR219" s="24" t="s">
        <v>169</v>
      </c>
      <c r="AT219" s="24" t="s">
        <v>164</v>
      </c>
      <c r="AU219" s="24" t="s">
        <v>80</v>
      </c>
      <c r="AY219" s="24" t="s">
        <v>161</v>
      </c>
      <c r="BE219" s="244">
        <f>IF(N219="základní",J219,0)</f>
        <v>0</v>
      </c>
      <c r="BF219" s="244">
        <f>IF(N219="snížená",J219,0)</f>
        <v>0</v>
      </c>
      <c r="BG219" s="244">
        <f>IF(N219="zákl. přenesená",J219,0)</f>
        <v>0</v>
      </c>
      <c r="BH219" s="244">
        <f>IF(N219="sníž. přenesená",J219,0)</f>
        <v>0</v>
      </c>
      <c r="BI219" s="244">
        <f>IF(N219="nulová",J219,0)</f>
        <v>0</v>
      </c>
      <c r="BJ219" s="24" t="s">
        <v>80</v>
      </c>
      <c r="BK219" s="244">
        <f>ROUND(I219*H219,2)</f>
        <v>0</v>
      </c>
      <c r="BL219" s="24" t="s">
        <v>169</v>
      </c>
      <c r="BM219" s="24" t="s">
        <v>1591</v>
      </c>
    </row>
    <row r="220" s="1" customFormat="1" ht="16.5" customHeight="1">
      <c r="B220" s="46"/>
      <c r="C220" s="233" t="s">
        <v>794</v>
      </c>
      <c r="D220" s="233" t="s">
        <v>164</v>
      </c>
      <c r="E220" s="234" t="s">
        <v>1592</v>
      </c>
      <c r="F220" s="235" t="s">
        <v>1593</v>
      </c>
      <c r="G220" s="236" t="s">
        <v>1253</v>
      </c>
      <c r="H220" s="237">
        <v>1</v>
      </c>
      <c r="I220" s="238"/>
      <c r="J220" s="239">
        <f>ROUND(I220*H220,2)</f>
        <v>0</v>
      </c>
      <c r="K220" s="235" t="s">
        <v>1249</v>
      </c>
      <c r="L220" s="72"/>
      <c r="M220" s="240" t="s">
        <v>21</v>
      </c>
      <c r="N220" s="241" t="s">
        <v>43</v>
      </c>
      <c r="O220" s="47"/>
      <c r="P220" s="242">
        <f>O220*H220</f>
        <v>0</v>
      </c>
      <c r="Q220" s="242">
        <v>0</v>
      </c>
      <c r="R220" s="242">
        <f>Q220*H220</f>
        <v>0</v>
      </c>
      <c r="S220" s="242">
        <v>0</v>
      </c>
      <c r="T220" s="243">
        <f>S220*H220</f>
        <v>0</v>
      </c>
      <c r="AR220" s="24" t="s">
        <v>169</v>
      </c>
      <c r="AT220" s="24" t="s">
        <v>164</v>
      </c>
      <c r="AU220" s="24" t="s">
        <v>80</v>
      </c>
      <c r="AY220" s="24" t="s">
        <v>161</v>
      </c>
      <c r="BE220" s="244">
        <f>IF(N220="základní",J220,0)</f>
        <v>0</v>
      </c>
      <c r="BF220" s="244">
        <f>IF(N220="snížená",J220,0)</f>
        <v>0</v>
      </c>
      <c r="BG220" s="244">
        <f>IF(N220="zákl. přenesená",J220,0)</f>
        <v>0</v>
      </c>
      <c r="BH220" s="244">
        <f>IF(N220="sníž. přenesená",J220,0)</f>
        <v>0</v>
      </c>
      <c r="BI220" s="244">
        <f>IF(N220="nulová",J220,0)</f>
        <v>0</v>
      </c>
      <c r="BJ220" s="24" t="s">
        <v>80</v>
      </c>
      <c r="BK220" s="244">
        <f>ROUND(I220*H220,2)</f>
        <v>0</v>
      </c>
      <c r="BL220" s="24" t="s">
        <v>169</v>
      </c>
      <c r="BM220" s="24" t="s">
        <v>1594</v>
      </c>
    </row>
    <row r="221" s="1" customFormat="1" ht="16.5" customHeight="1">
      <c r="B221" s="46"/>
      <c r="C221" s="233" t="s">
        <v>798</v>
      </c>
      <c r="D221" s="233" t="s">
        <v>164</v>
      </c>
      <c r="E221" s="234" t="s">
        <v>1592</v>
      </c>
      <c r="F221" s="235" t="s">
        <v>1593</v>
      </c>
      <c r="G221" s="236" t="s">
        <v>1253</v>
      </c>
      <c r="H221" s="237">
        <v>1</v>
      </c>
      <c r="I221" s="238"/>
      <c r="J221" s="239">
        <f>ROUND(I221*H221,2)</f>
        <v>0</v>
      </c>
      <c r="K221" s="235" t="s">
        <v>1249</v>
      </c>
      <c r="L221" s="72"/>
      <c r="M221" s="240" t="s">
        <v>21</v>
      </c>
      <c r="N221" s="241" t="s">
        <v>43</v>
      </c>
      <c r="O221" s="47"/>
      <c r="P221" s="242">
        <f>O221*H221</f>
        <v>0</v>
      </c>
      <c r="Q221" s="242">
        <v>0</v>
      </c>
      <c r="R221" s="242">
        <f>Q221*H221</f>
        <v>0</v>
      </c>
      <c r="S221" s="242">
        <v>0</v>
      </c>
      <c r="T221" s="243">
        <f>S221*H221</f>
        <v>0</v>
      </c>
      <c r="AR221" s="24" t="s">
        <v>169</v>
      </c>
      <c r="AT221" s="24" t="s">
        <v>164</v>
      </c>
      <c r="AU221" s="24" t="s">
        <v>80</v>
      </c>
      <c r="AY221" s="24" t="s">
        <v>161</v>
      </c>
      <c r="BE221" s="244">
        <f>IF(N221="základní",J221,0)</f>
        <v>0</v>
      </c>
      <c r="BF221" s="244">
        <f>IF(N221="snížená",J221,0)</f>
        <v>0</v>
      </c>
      <c r="BG221" s="244">
        <f>IF(N221="zákl. přenesená",J221,0)</f>
        <v>0</v>
      </c>
      <c r="BH221" s="244">
        <f>IF(N221="sníž. přenesená",J221,0)</f>
        <v>0</v>
      </c>
      <c r="BI221" s="244">
        <f>IF(N221="nulová",J221,0)</f>
        <v>0</v>
      </c>
      <c r="BJ221" s="24" t="s">
        <v>80</v>
      </c>
      <c r="BK221" s="244">
        <f>ROUND(I221*H221,2)</f>
        <v>0</v>
      </c>
      <c r="BL221" s="24" t="s">
        <v>169</v>
      </c>
      <c r="BM221" s="24" t="s">
        <v>1595</v>
      </c>
    </row>
    <row r="222" s="1" customFormat="1" ht="16.5" customHeight="1">
      <c r="B222" s="46"/>
      <c r="C222" s="233" t="s">
        <v>803</v>
      </c>
      <c r="D222" s="233" t="s">
        <v>164</v>
      </c>
      <c r="E222" s="234" t="s">
        <v>1592</v>
      </c>
      <c r="F222" s="235" t="s">
        <v>1593</v>
      </c>
      <c r="G222" s="236" t="s">
        <v>1253</v>
      </c>
      <c r="H222" s="237">
        <v>1</v>
      </c>
      <c r="I222" s="238"/>
      <c r="J222" s="239">
        <f>ROUND(I222*H222,2)</f>
        <v>0</v>
      </c>
      <c r="K222" s="235" t="s">
        <v>1249</v>
      </c>
      <c r="L222" s="72"/>
      <c r="M222" s="240" t="s">
        <v>21</v>
      </c>
      <c r="N222" s="241" t="s">
        <v>43</v>
      </c>
      <c r="O222" s="47"/>
      <c r="P222" s="242">
        <f>O222*H222</f>
        <v>0</v>
      </c>
      <c r="Q222" s="242">
        <v>0</v>
      </c>
      <c r="R222" s="242">
        <f>Q222*H222</f>
        <v>0</v>
      </c>
      <c r="S222" s="242">
        <v>0</v>
      </c>
      <c r="T222" s="243">
        <f>S222*H222</f>
        <v>0</v>
      </c>
      <c r="AR222" s="24" t="s">
        <v>169</v>
      </c>
      <c r="AT222" s="24" t="s">
        <v>164</v>
      </c>
      <c r="AU222" s="24" t="s">
        <v>80</v>
      </c>
      <c r="AY222" s="24" t="s">
        <v>161</v>
      </c>
      <c r="BE222" s="244">
        <f>IF(N222="základní",J222,0)</f>
        <v>0</v>
      </c>
      <c r="BF222" s="244">
        <f>IF(N222="snížená",J222,0)</f>
        <v>0</v>
      </c>
      <c r="BG222" s="244">
        <f>IF(N222="zákl. přenesená",J222,0)</f>
        <v>0</v>
      </c>
      <c r="BH222" s="244">
        <f>IF(N222="sníž. přenesená",J222,0)</f>
        <v>0</v>
      </c>
      <c r="BI222" s="244">
        <f>IF(N222="nulová",J222,0)</f>
        <v>0</v>
      </c>
      <c r="BJ222" s="24" t="s">
        <v>80</v>
      </c>
      <c r="BK222" s="244">
        <f>ROUND(I222*H222,2)</f>
        <v>0</v>
      </c>
      <c r="BL222" s="24" t="s">
        <v>169</v>
      </c>
      <c r="BM222" s="24" t="s">
        <v>1596</v>
      </c>
    </row>
    <row r="223" s="1" customFormat="1" ht="16.5" customHeight="1">
      <c r="B223" s="46"/>
      <c r="C223" s="233" t="s">
        <v>809</v>
      </c>
      <c r="D223" s="233" t="s">
        <v>164</v>
      </c>
      <c r="E223" s="234" t="s">
        <v>1592</v>
      </c>
      <c r="F223" s="235" t="s">
        <v>1593</v>
      </c>
      <c r="G223" s="236" t="s">
        <v>1253</v>
      </c>
      <c r="H223" s="237">
        <v>1</v>
      </c>
      <c r="I223" s="238"/>
      <c r="J223" s="239">
        <f>ROUND(I223*H223,2)</f>
        <v>0</v>
      </c>
      <c r="K223" s="235" t="s">
        <v>1249</v>
      </c>
      <c r="L223" s="72"/>
      <c r="M223" s="240" t="s">
        <v>21</v>
      </c>
      <c r="N223" s="241" t="s">
        <v>43</v>
      </c>
      <c r="O223" s="47"/>
      <c r="P223" s="242">
        <f>O223*H223</f>
        <v>0</v>
      </c>
      <c r="Q223" s="242">
        <v>0</v>
      </c>
      <c r="R223" s="242">
        <f>Q223*H223</f>
        <v>0</v>
      </c>
      <c r="S223" s="242">
        <v>0</v>
      </c>
      <c r="T223" s="243">
        <f>S223*H223</f>
        <v>0</v>
      </c>
      <c r="AR223" s="24" t="s">
        <v>169</v>
      </c>
      <c r="AT223" s="24" t="s">
        <v>164</v>
      </c>
      <c r="AU223" s="24" t="s">
        <v>80</v>
      </c>
      <c r="AY223" s="24" t="s">
        <v>161</v>
      </c>
      <c r="BE223" s="244">
        <f>IF(N223="základní",J223,0)</f>
        <v>0</v>
      </c>
      <c r="BF223" s="244">
        <f>IF(N223="snížená",J223,0)</f>
        <v>0</v>
      </c>
      <c r="BG223" s="244">
        <f>IF(N223="zákl. přenesená",J223,0)</f>
        <v>0</v>
      </c>
      <c r="BH223" s="244">
        <f>IF(N223="sníž. přenesená",J223,0)</f>
        <v>0</v>
      </c>
      <c r="BI223" s="244">
        <f>IF(N223="nulová",J223,0)</f>
        <v>0</v>
      </c>
      <c r="BJ223" s="24" t="s">
        <v>80</v>
      </c>
      <c r="BK223" s="244">
        <f>ROUND(I223*H223,2)</f>
        <v>0</v>
      </c>
      <c r="BL223" s="24" t="s">
        <v>169</v>
      </c>
      <c r="BM223" s="24" t="s">
        <v>1597</v>
      </c>
    </row>
    <row r="224" s="1" customFormat="1" ht="16.5" customHeight="1">
      <c r="B224" s="46"/>
      <c r="C224" s="233" t="s">
        <v>813</v>
      </c>
      <c r="D224" s="233" t="s">
        <v>164</v>
      </c>
      <c r="E224" s="234" t="s">
        <v>1598</v>
      </c>
      <c r="F224" s="235" t="s">
        <v>1599</v>
      </c>
      <c r="G224" s="236" t="s">
        <v>1253</v>
      </c>
      <c r="H224" s="237">
        <v>1</v>
      </c>
      <c r="I224" s="238"/>
      <c r="J224" s="239">
        <f>ROUND(I224*H224,2)</f>
        <v>0</v>
      </c>
      <c r="K224" s="235" t="s">
        <v>1249</v>
      </c>
      <c r="L224" s="72"/>
      <c r="M224" s="240" t="s">
        <v>21</v>
      </c>
      <c r="N224" s="241" t="s">
        <v>43</v>
      </c>
      <c r="O224" s="47"/>
      <c r="P224" s="242">
        <f>O224*H224</f>
        <v>0</v>
      </c>
      <c r="Q224" s="242">
        <v>0</v>
      </c>
      <c r="R224" s="242">
        <f>Q224*H224</f>
        <v>0</v>
      </c>
      <c r="S224" s="242">
        <v>0</v>
      </c>
      <c r="T224" s="243">
        <f>S224*H224</f>
        <v>0</v>
      </c>
      <c r="AR224" s="24" t="s">
        <v>169</v>
      </c>
      <c r="AT224" s="24" t="s">
        <v>164</v>
      </c>
      <c r="AU224" s="24" t="s">
        <v>80</v>
      </c>
      <c r="AY224" s="24" t="s">
        <v>161</v>
      </c>
      <c r="BE224" s="244">
        <f>IF(N224="základní",J224,0)</f>
        <v>0</v>
      </c>
      <c r="BF224" s="244">
        <f>IF(N224="snížená",J224,0)</f>
        <v>0</v>
      </c>
      <c r="BG224" s="244">
        <f>IF(N224="zákl. přenesená",J224,0)</f>
        <v>0</v>
      </c>
      <c r="BH224" s="244">
        <f>IF(N224="sníž. přenesená",J224,0)</f>
        <v>0</v>
      </c>
      <c r="BI224" s="244">
        <f>IF(N224="nulová",J224,0)</f>
        <v>0</v>
      </c>
      <c r="BJ224" s="24" t="s">
        <v>80</v>
      </c>
      <c r="BK224" s="244">
        <f>ROUND(I224*H224,2)</f>
        <v>0</v>
      </c>
      <c r="BL224" s="24" t="s">
        <v>169</v>
      </c>
      <c r="BM224" s="24" t="s">
        <v>1600</v>
      </c>
    </row>
    <row r="225" s="1" customFormat="1" ht="16.5" customHeight="1">
      <c r="B225" s="46"/>
      <c r="C225" s="233" t="s">
        <v>817</v>
      </c>
      <c r="D225" s="233" t="s">
        <v>164</v>
      </c>
      <c r="E225" s="234" t="s">
        <v>1601</v>
      </c>
      <c r="F225" s="235" t="s">
        <v>1602</v>
      </c>
      <c r="G225" s="236" t="s">
        <v>1253</v>
      </c>
      <c r="H225" s="237">
        <v>4</v>
      </c>
      <c r="I225" s="238"/>
      <c r="J225" s="239">
        <f>ROUND(I225*H225,2)</f>
        <v>0</v>
      </c>
      <c r="K225" s="235" t="s">
        <v>1249</v>
      </c>
      <c r="L225" s="72"/>
      <c r="M225" s="240" t="s">
        <v>21</v>
      </c>
      <c r="N225" s="241" t="s">
        <v>43</v>
      </c>
      <c r="O225" s="47"/>
      <c r="P225" s="242">
        <f>O225*H225</f>
        <v>0</v>
      </c>
      <c r="Q225" s="242">
        <v>0</v>
      </c>
      <c r="R225" s="242">
        <f>Q225*H225</f>
        <v>0</v>
      </c>
      <c r="S225" s="242">
        <v>0</v>
      </c>
      <c r="T225" s="243">
        <f>S225*H225</f>
        <v>0</v>
      </c>
      <c r="AR225" s="24" t="s">
        <v>169</v>
      </c>
      <c r="AT225" s="24" t="s">
        <v>164</v>
      </c>
      <c r="AU225" s="24" t="s">
        <v>80</v>
      </c>
      <c r="AY225" s="24" t="s">
        <v>161</v>
      </c>
      <c r="BE225" s="244">
        <f>IF(N225="základní",J225,0)</f>
        <v>0</v>
      </c>
      <c r="BF225" s="244">
        <f>IF(N225="snížená",J225,0)</f>
        <v>0</v>
      </c>
      <c r="BG225" s="244">
        <f>IF(N225="zákl. přenesená",J225,0)</f>
        <v>0</v>
      </c>
      <c r="BH225" s="244">
        <f>IF(N225="sníž. přenesená",J225,0)</f>
        <v>0</v>
      </c>
      <c r="BI225" s="244">
        <f>IF(N225="nulová",J225,0)</f>
        <v>0</v>
      </c>
      <c r="BJ225" s="24" t="s">
        <v>80</v>
      </c>
      <c r="BK225" s="244">
        <f>ROUND(I225*H225,2)</f>
        <v>0</v>
      </c>
      <c r="BL225" s="24" t="s">
        <v>169</v>
      </c>
      <c r="BM225" s="24" t="s">
        <v>1603</v>
      </c>
    </row>
    <row r="226" s="1" customFormat="1" ht="16.5" customHeight="1">
      <c r="B226" s="46"/>
      <c r="C226" s="233" t="s">
        <v>821</v>
      </c>
      <c r="D226" s="233" t="s">
        <v>164</v>
      </c>
      <c r="E226" s="234" t="s">
        <v>1601</v>
      </c>
      <c r="F226" s="235" t="s">
        <v>1602</v>
      </c>
      <c r="G226" s="236" t="s">
        <v>1253</v>
      </c>
      <c r="H226" s="237">
        <v>1</v>
      </c>
      <c r="I226" s="238"/>
      <c r="J226" s="239">
        <f>ROUND(I226*H226,2)</f>
        <v>0</v>
      </c>
      <c r="K226" s="235" t="s">
        <v>1249</v>
      </c>
      <c r="L226" s="72"/>
      <c r="M226" s="240" t="s">
        <v>21</v>
      </c>
      <c r="N226" s="241" t="s">
        <v>43</v>
      </c>
      <c r="O226" s="47"/>
      <c r="P226" s="242">
        <f>O226*H226</f>
        <v>0</v>
      </c>
      <c r="Q226" s="242">
        <v>0</v>
      </c>
      <c r="R226" s="242">
        <f>Q226*H226</f>
        <v>0</v>
      </c>
      <c r="S226" s="242">
        <v>0</v>
      </c>
      <c r="T226" s="243">
        <f>S226*H226</f>
        <v>0</v>
      </c>
      <c r="AR226" s="24" t="s">
        <v>169</v>
      </c>
      <c r="AT226" s="24" t="s">
        <v>164</v>
      </c>
      <c r="AU226" s="24" t="s">
        <v>80</v>
      </c>
      <c r="AY226" s="24" t="s">
        <v>161</v>
      </c>
      <c r="BE226" s="244">
        <f>IF(N226="základní",J226,0)</f>
        <v>0</v>
      </c>
      <c r="BF226" s="244">
        <f>IF(N226="snížená",J226,0)</f>
        <v>0</v>
      </c>
      <c r="BG226" s="244">
        <f>IF(N226="zákl. přenesená",J226,0)</f>
        <v>0</v>
      </c>
      <c r="BH226" s="244">
        <f>IF(N226="sníž. přenesená",J226,0)</f>
        <v>0</v>
      </c>
      <c r="BI226" s="244">
        <f>IF(N226="nulová",J226,0)</f>
        <v>0</v>
      </c>
      <c r="BJ226" s="24" t="s">
        <v>80</v>
      </c>
      <c r="BK226" s="244">
        <f>ROUND(I226*H226,2)</f>
        <v>0</v>
      </c>
      <c r="BL226" s="24" t="s">
        <v>169</v>
      </c>
      <c r="BM226" s="24" t="s">
        <v>1604</v>
      </c>
    </row>
    <row r="227" s="1" customFormat="1" ht="16.5" customHeight="1">
      <c r="B227" s="46"/>
      <c r="C227" s="233" t="s">
        <v>825</v>
      </c>
      <c r="D227" s="233" t="s">
        <v>164</v>
      </c>
      <c r="E227" s="234" t="s">
        <v>1605</v>
      </c>
      <c r="F227" s="235" t="s">
        <v>1606</v>
      </c>
      <c r="G227" s="236" t="s">
        <v>1253</v>
      </c>
      <c r="H227" s="237">
        <v>25</v>
      </c>
      <c r="I227" s="238"/>
      <c r="J227" s="239">
        <f>ROUND(I227*H227,2)</f>
        <v>0</v>
      </c>
      <c r="K227" s="235" t="s">
        <v>1249</v>
      </c>
      <c r="L227" s="72"/>
      <c r="M227" s="240" t="s">
        <v>21</v>
      </c>
      <c r="N227" s="241" t="s">
        <v>43</v>
      </c>
      <c r="O227" s="47"/>
      <c r="P227" s="242">
        <f>O227*H227</f>
        <v>0</v>
      </c>
      <c r="Q227" s="242">
        <v>0</v>
      </c>
      <c r="R227" s="242">
        <f>Q227*H227</f>
        <v>0</v>
      </c>
      <c r="S227" s="242">
        <v>0</v>
      </c>
      <c r="T227" s="243">
        <f>S227*H227</f>
        <v>0</v>
      </c>
      <c r="AR227" s="24" t="s">
        <v>169</v>
      </c>
      <c r="AT227" s="24" t="s">
        <v>164</v>
      </c>
      <c r="AU227" s="24" t="s">
        <v>80</v>
      </c>
      <c r="AY227" s="24" t="s">
        <v>161</v>
      </c>
      <c r="BE227" s="244">
        <f>IF(N227="základní",J227,0)</f>
        <v>0</v>
      </c>
      <c r="BF227" s="244">
        <f>IF(N227="snížená",J227,0)</f>
        <v>0</v>
      </c>
      <c r="BG227" s="244">
        <f>IF(N227="zákl. přenesená",J227,0)</f>
        <v>0</v>
      </c>
      <c r="BH227" s="244">
        <f>IF(N227="sníž. přenesená",J227,0)</f>
        <v>0</v>
      </c>
      <c r="BI227" s="244">
        <f>IF(N227="nulová",J227,0)</f>
        <v>0</v>
      </c>
      <c r="BJ227" s="24" t="s">
        <v>80</v>
      </c>
      <c r="BK227" s="244">
        <f>ROUND(I227*H227,2)</f>
        <v>0</v>
      </c>
      <c r="BL227" s="24" t="s">
        <v>169</v>
      </c>
      <c r="BM227" s="24" t="s">
        <v>1607</v>
      </c>
    </row>
    <row r="228" s="1" customFormat="1" ht="16.5" customHeight="1">
      <c r="B228" s="46"/>
      <c r="C228" s="233" t="s">
        <v>829</v>
      </c>
      <c r="D228" s="233" t="s">
        <v>164</v>
      </c>
      <c r="E228" s="234" t="s">
        <v>1605</v>
      </c>
      <c r="F228" s="235" t="s">
        <v>1606</v>
      </c>
      <c r="G228" s="236" t="s">
        <v>1253</v>
      </c>
      <c r="H228" s="237">
        <v>9</v>
      </c>
      <c r="I228" s="238"/>
      <c r="J228" s="239">
        <f>ROUND(I228*H228,2)</f>
        <v>0</v>
      </c>
      <c r="K228" s="235" t="s">
        <v>1249</v>
      </c>
      <c r="L228" s="72"/>
      <c r="M228" s="240" t="s">
        <v>21</v>
      </c>
      <c r="N228" s="241" t="s">
        <v>43</v>
      </c>
      <c r="O228" s="47"/>
      <c r="P228" s="242">
        <f>O228*H228</f>
        <v>0</v>
      </c>
      <c r="Q228" s="242">
        <v>0</v>
      </c>
      <c r="R228" s="242">
        <f>Q228*H228</f>
        <v>0</v>
      </c>
      <c r="S228" s="242">
        <v>0</v>
      </c>
      <c r="T228" s="243">
        <f>S228*H228</f>
        <v>0</v>
      </c>
      <c r="AR228" s="24" t="s">
        <v>169</v>
      </c>
      <c r="AT228" s="24" t="s">
        <v>164</v>
      </c>
      <c r="AU228" s="24" t="s">
        <v>80</v>
      </c>
      <c r="AY228" s="24" t="s">
        <v>161</v>
      </c>
      <c r="BE228" s="244">
        <f>IF(N228="základní",J228,0)</f>
        <v>0</v>
      </c>
      <c r="BF228" s="244">
        <f>IF(N228="snížená",J228,0)</f>
        <v>0</v>
      </c>
      <c r="BG228" s="244">
        <f>IF(N228="zákl. přenesená",J228,0)</f>
        <v>0</v>
      </c>
      <c r="BH228" s="244">
        <f>IF(N228="sníž. přenesená",J228,0)</f>
        <v>0</v>
      </c>
      <c r="BI228" s="244">
        <f>IF(N228="nulová",J228,0)</f>
        <v>0</v>
      </c>
      <c r="BJ228" s="24" t="s">
        <v>80</v>
      </c>
      <c r="BK228" s="244">
        <f>ROUND(I228*H228,2)</f>
        <v>0</v>
      </c>
      <c r="BL228" s="24" t="s">
        <v>169</v>
      </c>
      <c r="BM228" s="24" t="s">
        <v>1608</v>
      </c>
    </row>
    <row r="229" s="1" customFormat="1" ht="16.5" customHeight="1">
      <c r="B229" s="46"/>
      <c r="C229" s="233" t="s">
        <v>833</v>
      </c>
      <c r="D229" s="233" t="s">
        <v>164</v>
      </c>
      <c r="E229" s="234" t="s">
        <v>1605</v>
      </c>
      <c r="F229" s="235" t="s">
        <v>1606</v>
      </c>
      <c r="G229" s="236" t="s">
        <v>1253</v>
      </c>
      <c r="H229" s="237">
        <v>7</v>
      </c>
      <c r="I229" s="238"/>
      <c r="J229" s="239">
        <f>ROUND(I229*H229,2)</f>
        <v>0</v>
      </c>
      <c r="K229" s="235" t="s">
        <v>1249</v>
      </c>
      <c r="L229" s="72"/>
      <c r="M229" s="240" t="s">
        <v>21</v>
      </c>
      <c r="N229" s="241" t="s">
        <v>43</v>
      </c>
      <c r="O229" s="47"/>
      <c r="P229" s="242">
        <f>O229*H229</f>
        <v>0</v>
      </c>
      <c r="Q229" s="242">
        <v>0</v>
      </c>
      <c r="R229" s="242">
        <f>Q229*H229</f>
        <v>0</v>
      </c>
      <c r="S229" s="242">
        <v>0</v>
      </c>
      <c r="T229" s="243">
        <f>S229*H229</f>
        <v>0</v>
      </c>
      <c r="AR229" s="24" t="s">
        <v>169</v>
      </c>
      <c r="AT229" s="24" t="s">
        <v>164</v>
      </c>
      <c r="AU229" s="24" t="s">
        <v>80</v>
      </c>
      <c r="AY229" s="24" t="s">
        <v>161</v>
      </c>
      <c r="BE229" s="244">
        <f>IF(N229="základní",J229,0)</f>
        <v>0</v>
      </c>
      <c r="BF229" s="244">
        <f>IF(N229="snížená",J229,0)</f>
        <v>0</v>
      </c>
      <c r="BG229" s="244">
        <f>IF(N229="zákl. přenesená",J229,0)</f>
        <v>0</v>
      </c>
      <c r="BH229" s="244">
        <f>IF(N229="sníž. přenesená",J229,0)</f>
        <v>0</v>
      </c>
      <c r="BI229" s="244">
        <f>IF(N229="nulová",J229,0)</f>
        <v>0</v>
      </c>
      <c r="BJ229" s="24" t="s">
        <v>80</v>
      </c>
      <c r="BK229" s="244">
        <f>ROUND(I229*H229,2)</f>
        <v>0</v>
      </c>
      <c r="BL229" s="24" t="s">
        <v>169</v>
      </c>
      <c r="BM229" s="24" t="s">
        <v>1609</v>
      </c>
    </row>
    <row r="230" s="1" customFormat="1" ht="16.5" customHeight="1">
      <c r="B230" s="46"/>
      <c r="C230" s="233" t="s">
        <v>839</v>
      </c>
      <c r="D230" s="233" t="s">
        <v>164</v>
      </c>
      <c r="E230" s="234" t="s">
        <v>1610</v>
      </c>
      <c r="F230" s="235" t="s">
        <v>1611</v>
      </c>
      <c r="G230" s="236" t="s">
        <v>352</v>
      </c>
      <c r="H230" s="237">
        <v>1</v>
      </c>
      <c r="I230" s="238"/>
      <c r="J230" s="239">
        <f>ROUND(I230*H230,2)</f>
        <v>0</v>
      </c>
      <c r="K230" s="235" t="s">
        <v>1249</v>
      </c>
      <c r="L230" s="72"/>
      <c r="M230" s="240" t="s">
        <v>21</v>
      </c>
      <c r="N230" s="241" t="s">
        <v>43</v>
      </c>
      <c r="O230" s="47"/>
      <c r="P230" s="242">
        <f>O230*H230</f>
        <v>0</v>
      </c>
      <c r="Q230" s="242">
        <v>0</v>
      </c>
      <c r="R230" s="242">
        <f>Q230*H230</f>
        <v>0</v>
      </c>
      <c r="S230" s="242">
        <v>0</v>
      </c>
      <c r="T230" s="243">
        <f>S230*H230</f>
        <v>0</v>
      </c>
      <c r="AR230" s="24" t="s">
        <v>169</v>
      </c>
      <c r="AT230" s="24" t="s">
        <v>164</v>
      </c>
      <c r="AU230" s="24" t="s">
        <v>80</v>
      </c>
      <c r="AY230" s="24" t="s">
        <v>161</v>
      </c>
      <c r="BE230" s="244">
        <f>IF(N230="základní",J230,0)</f>
        <v>0</v>
      </c>
      <c r="BF230" s="244">
        <f>IF(N230="snížená",J230,0)</f>
        <v>0</v>
      </c>
      <c r="BG230" s="244">
        <f>IF(N230="zákl. přenesená",J230,0)</f>
        <v>0</v>
      </c>
      <c r="BH230" s="244">
        <f>IF(N230="sníž. přenesená",J230,0)</f>
        <v>0</v>
      </c>
      <c r="BI230" s="244">
        <f>IF(N230="nulová",J230,0)</f>
        <v>0</v>
      </c>
      <c r="BJ230" s="24" t="s">
        <v>80</v>
      </c>
      <c r="BK230" s="244">
        <f>ROUND(I230*H230,2)</f>
        <v>0</v>
      </c>
      <c r="BL230" s="24" t="s">
        <v>169</v>
      </c>
      <c r="BM230" s="24" t="s">
        <v>1612</v>
      </c>
    </row>
    <row r="231" s="1" customFormat="1" ht="16.5" customHeight="1">
      <c r="B231" s="46"/>
      <c r="C231" s="233" t="s">
        <v>844</v>
      </c>
      <c r="D231" s="233" t="s">
        <v>164</v>
      </c>
      <c r="E231" s="234" t="s">
        <v>1613</v>
      </c>
      <c r="F231" s="235" t="s">
        <v>1614</v>
      </c>
      <c r="G231" s="236" t="s">
        <v>1253</v>
      </c>
      <c r="H231" s="237">
        <v>2</v>
      </c>
      <c r="I231" s="238"/>
      <c r="J231" s="239">
        <f>ROUND(I231*H231,2)</f>
        <v>0</v>
      </c>
      <c r="K231" s="235" t="s">
        <v>1249</v>
      </c>
      <c r="L231" s="72"/>
      <c r="M231" s="240" t="s">
        <v>21</v>
      </c>
      <c r="N231" s="241" t="s">
        <v>43</v>
      </c>
      <c r="O231" s="47"/>
      <c r="P231" s="242">
        <f>O231*H231</f>
        <v>0</v>
      </c>
      <c r="Q231" s="242">
        <v>0</v>
      </c>
      <c r="R231" s="242">
        <f>Q231*H231</f>
        <v>0</v>
      </c>
      <c r="S231" s="242">
        <v>0</v>
      </c>
      <c r="T231" s="243">
        <f>S231*H231</f>
        <v>0</v>
      </c>
      <c r="AR231" s="24" t="s">
        <v>169</v>
      </c>
      <c r="AT231" s="24" t="s">
        <v>164</v>
      </c>
      <c r="AU231" s="24" t="s">
        <v>80</v>
      </c>
      <c r="AY231" s="24" t="s">
        <v>161</v>
      </c>
      <c r="BE231" s="244">
        <f>IF(N231="základní",J231,0)</f>
        <v>0</v>
      </c>
      <c r="BF231" s="244">
        <f>IF(N231="snížená",J231,0)</f>
        <v>0</v>
      </c>
      <c r="BG231" s="244">
        <f>IF(N231="zákl. přenesená",J231,0)</f>
        <v>0</v>
      </c>
      <c r="BH231" s="244">
        <f>IF(N231="sníž. přenesená",J231,0)</f>
        <v>0</v>
      </c>
      <c r="BI231" s="244">
        <f>IF(N231="nulová",J231,0)</f>
        <v>0</v>
      </c>
      <c r="BJ231" s="24" t="s">
        <v>80</v>
      </c>
      <c r="BK231" s="244">
        <f>ROUND(I231*H231,2)</f>
        <v>0</v>
      </c>
      <c r="BL231" s="24" t="s">
        <v>169</v>
      </c>
      <c r="BM231" s="24" t="s">
        <v>1615</v>
      </c>
    </row>
    <row r="232" s="1" customFormat="1" ht="16.5" customHeight="1">
      <c r="B232" s="46"/>
      <c r="C232" s="233" t="s">
        <v>849</v>
      </c>
      <c r="D232" s="233" t="s">
        <v>164</v>
      </c>
      <c r="E232" s="234" t="s">
        <v>1616</v>
      </c>
      <c r="F232" s="235" t="s">
        <v>1617</v>
      </c>
      <c r="G232" s="236" t="s">
        <v>1253</v>
      </c>
      <c r="H232" s="237">
        <v>15</v>
      </c>
      <c r="I232" s="238"/>
      <c r="J232" s="239">
        <f>ROUND(I232*H232,2)</f>
        <v>0</v>
      </c>
      <c r="K232" s="235" t="s">
        <v>1618</v>
      </c>
      <c r="L232" s="72"/>
      <c r="M232" s="240" t="s">
        <v>21</v>
      </c>
      <c r="N232" s="241" t="s">
        <v>43</v>
      </c>
      <c r="O232" s="47"/>
      <c r="P232" s="242">
        <f>O232*H232</f>
        <v>0</v>
      </c>
      <c r="Q232" s="242">
        <v>0</v>
      </c>
      <c r="R232" s="242">
        <f>Q232*H232</f>
        <v>0</v>
      </c>
      <c r="S232" s="242">
        <v>0</v>
      </c>
      <c r="T232" s="243">
        <f>S232*H232</f>
        <v>0</v>
      </c>
      <c r="AR232" s="24" t="s">
        <v>169</v>
      </c>
      <c r="AT232" s="24" t="s">
        <v>164</v>
      </c>
      <c r="AU232" s="24" t="s">
        <v>80</v>
      </c>
      <c r="AY232" s="24" t="s">
        <v>161</v>
      </c>
      <c r="BE232" s="244">
        <f>IF(N232="základní",J232,0)</f>
        <v>0</v>
      </c>
      <c r="BF232" s="244">
        <f>IF(N232="snížená",J232,0)</f>
        <v>0</v>
      </c>
      <c r="BG232" s="244">
        <f>IF(N232="zákl. přenesená",J232,0)</f>
        <v>0</v>
      </c>
      <c r="BH232" s="244">
        <f>IF(N232="sníž. přenesená",J232,0)</f>
        <v>0</v>
      </c>
      <c r="BI232" s="244">
        <f>IF(N232="nulová",J232,0)</f>
        <v>0</v>
      </c>
      <c r="BJ232" s="24" t="s">
        <v>80</v>
      </c>
      <c r="BK232" s="244">
        <f>ROUND(I232*H232,2)</f>
        <v>0</v>
      </c>
      <c r="BL232" s="24" t="s">
        <v>169</v>
      </c>
      <c r="BM232" s="24" t="s">
        <v>1619</v>
      </c>
    </row>
    <row r="233" s="1" customFormat="1" ht="16.5" customHeight="1">
      <c r="B233" s="46"/>
      <c r="C233" s="233" t="s">
        <v>854</v>
      </c>
      <c r="D233" s="233" t="s">
        <v>164</v>
      </c>
      <c r="E233" s="234" t="s">
        <v>1616</v>
      </c>
      <c r="F233" s="235" t="s">
        <v>1617</v>
      </c>
      <c r="G233" s="236" t="s">
        <v>1253</v>
      </c>
      <c r="H233" s="237">
        <v>10</v>
      </c>
      <c r="I233" s="238"/>
      <c r="J233" s="239">
        <f>ROUND(I233*H233,2)</f>
        <v>0</v>
      </c>
      <c r="K233" s="235" t="s">
        <v>1618</v>
      </c>
      <c r="L233" s="72"/>
      <c r="M233" s="240" t="s">
        <v>21</v>
      </c>
      <c r="N233" s="241" t="s">
        <v>43</v>
      </c>
      <c r="O233" s="47"/>
      <c r="P233" s="242">
        <f>O233*H233</f>
        <v>0</v>
      </c>
      <c r="Q233" s="242">
        <v>0</v>
      </c>
      <c r="R233" s="242">
        <f>Q233*H233</f>
        <v>0</v>
      </c>
      <c r="S233" s="242">
        <v>0</v>
      </c>
      <c r="T233" s="243">
        <f>S233*H233</f>
        <v>0</v>
      </c>
      <c r="AR233" s="24" t="s">
        <v>169</v>
      </c>
      <c r="AT233" s="24" t="s">
        <v>164</v>
      </c>
      <c r="AU233" s="24" t="s">
        <v>80</v>
      </c>
      <c r="AY233" s="24" t="s">
        <v>161</v>
      </c>
      <c r="BE233" s="244">
        <f>IF(N233="základní",J233,0)</f>
        <v>0</v>
      </c>
      <c r="BF233" s="244">
        <f>IF(N233="snížená",J233,0)</f>
        <v>0</v>
      </c>
      <c r="BG233" s="244">
        <f>IF(N233="zákl. přenesená",J233,0)</f>
        <v>0</v>
      </c>
      <c r="BH233" s="244">
        <f>IF(N233="sníž. přenesená",J233,0)</f>
        <v>0</v>
      </c>
      <c r="BI233" s="244">
        <f>IF(N233="nulová",J233,0)</f>
        <v>0</v>
      </c>
      <c r="BJ233" s="24" t="s">
        <v>80</v>
      </c>
      <c r="BK233" s="244">
        <f>ROUND(I233*H233,2)</f>
        <v>0</v>
      </c>
      <c r="BL233" s="24" t="s">
        <v>169</v>
      </c>
      <c r="BM233" s="24" t="s">
        <v>1620</v>
      </c>
    </row>
    <row r="234" s="1" customFormat="1" ht="16.5" customHeight="1">
      <c r="B234" s="46"/>
      <c r="C234" s="233" t="s">
        <v>859</v>
      </c>
      <c r="D234" s="233" t="s">
        <v>164</v>
      </c>
      <c r="E234" s="234" t="s">
        <v>1621</v>
      </c>
      <c r="F234" s="235" t="s">
        <v>1622</v>
      </c>
      <c r="G234" s="236" t="s">
        <v>1253</v>
      </c>
      <c r="H234" s="237">
        <v>10</v>
      </c>
      <c r="I234" s="238"/>
      <c r="J234" s="239">
        <f>ROUND(I234*H234,2)</f>
        <v>0</v>
      </c>
      <c r="K234" s="235" t="s">
        <v>1249</v>
      </c>
      <c r="L234" s="72"/>
      <c r="M234" s="240" t="s">
        <v>21</v>
      </c>
      <c r="N234" s="241" t="s">
        <v>43</v>
      </c>
      <c r="O234" s="47"/>
      <c r="P234" s="242">
        <f>O234*H234</f>
        <v>0</v>
      </c>
      <c r="Q234" s="242">
        <v>0</v>
      </c>
      <c r="R234" s="242">
        <f>Q234*H234</f>
        <v>0</v>
      </c>
      <c r="S234" s="242">
        <v>0</v>
      </c>
      <c r="T234" s="243">
        <f>S234*H234</f>
        <v>0</v>
      </c>
      <c r="AR234" s="24" t="s">
        <v>169</v>
      </c>
      <c r="AT234" s="24" t="s">
        <v>164</v>
      </c>
      <c r="AU234" s="24" t="s">
        <v>80</v>
      </c>
      <c r="AY234" s="24" t="s">
        <v>161</v>
      </c>
      <c r="BE234" s="244">
        <f>IF(N234="základní",J234,0)</f>
        <v>0</v>
      </c>
      <c r="BF234" s="244">
        <f>IF(N234="snížená",J234,0)</f>
        <v>0</v>
      </c>
      <c r="BG234" s="244">
        <f>IF(N234="zákl. přenesená",J234,0)</f>
        <v>0</v>
      </c>
      <c r="BH234" s="244">
        <f>IF(N234="sníž. přenesená",J234,0)</f>
        <v>0</v>
      </c>
      <c r="BI234" s="244">
        <f>IF(N234="nulová",J234,0)</f>
        <v>0</v>
      </c>
      <c r="BJ234" s="24" t="s">
        <v>80</v>
      </c>
      <c r="BK234" s="244">
        <f>ROUND(I234*H234,2)</f>
        <v>0</v>
      </c>
      <c r="BL234" s="24" t="s">
        <v>169</v>
      </c>
      <c r="BM234" s="24" t="s">
        <v>1623</v>
      </c>
    </row>
    <row r="235" s="1" customFormat="1" ht="16.5" customHeight="1">
      <c r="B235" s="46"/>
      <c r="C235" s="233" t="s">
        <v>865</v>
      </c>
      <c r="D235" s="233" t="s">
        <v>164</v>
      </c>
      <c r="E235" s="234" t="s">
        <v>1621</v>
      </c>
      <c r="F235" s="235" t="s">
        <v>1622</v>
      </c>
      <c r="G235" s="236" t="s">
        <v>1253</v>
      </c>
      <c r="H235" s="237">
        <v>3</v>
      </c>
      <c r="I235" s="238"/>
      <c r="J235" s="239">
        <f>ROUND(I235*H235,2)</f>
        <v>0</v>
      </c>
      <c r="K235" s="235" t="s">
        <v>1249</v>
      </c>
      <c r="L235" s="72"/>
      <c r="M235" s="240" t="s">
        <v>21</v>
      </c>
      <c r="N235" s="241" t="s">
        <v>43</v>
      </c>
      <c r="O235" s="47"/>
      <c r="P235" s="242">
        <f>O235*H235</f>
        <v>0</v>
      </c>
      <c r="Q235" s="242">
        <v>0</v>
      </c>
      <c r="R235" s="242">
        <f>Q235*H235</f>
        <v>0</v>
      </c>
      <c r="S235" s="242">
        <v>0</v>
      </c>
      <c r="T235" s="243">
        <f>S235*H235</f>
        <v>0</v>
      </c>
      <c r="AR235" s="24" t="s">
        <v>169</v>
      </c>
      <c r="AT235" s="24" t="s">
        <v>164</v>
      </c>
      <c r="AU235" s="24" t="s">
        <v>80</v>
      </c>
      <c r="AY235" s="24" t="s">
        <v>161</v>
      </c>
      <c r="BE235" s="244">
        <f>IF(N235="základní",J235,0)</f>
        <v>0</v>
      </c>
      <c r="BF235" s="244">
        <f>IF(N235="snížená",J235,0)</f>
        <v>0</v>
      </c>
      <c r="BG235" s="244">
        <f>IF(N235="zákl. přenesená",J235,0)</f>
        <v>0</v>
      </c>
      <c r="BH235" s="244">
        <f>IF(N235="sníž. přenesená",J235,0)</f>
        <v>0</v>
      </c>
      <c r="BI235" s="244">
        <f>IF(N235="nulová",J235,0)</f>
        <v>0</v>
      </c>
      <c r="BJ235" s="24" t="s">
        <v>80</v>
      </c>
      <c r="BK235" s="244">
        <f>ROUND(I235*H235,2)</f>
        <v>0</v>
      </c>
      <c r="BL235" s="24" t="s">
        <v>169</v>
      </c>
      <c r="BM235" s="24" t="s">
        <v>1624</v>
      </c>
    </row>
    <row r="236" s="1" customFormat="1" ht="16.5" customHeight="1">
      <c r="B236" s="46"/>
      <c r="C236" s="233" t="s">
        <v>869</v>
      </c>
      <c r="D236" s="233" t="s">
        <v>164</v>
      </c>
      <c r="E236" s="234" t="s">
        <v>1625</v>
      </c>
      <c r="F236" s="235" t="s">
        <v>1626</v>
      </c>
      <c r="G236" s="236" t="s">
        <v>282</v>
      </c>
      <c r="H236" s="237">
        <v>10</v>
      </c>
      <c r="I236" s="238"/>
      <c r="J236" s="239">
        <f>ROUND(I236*H236,2)</f>
        <v>0</v>
      </c>
      <c r="K236" s="235" t="s">
        <v>1249</v>
      </c>
      <c r="L236" s="72"/>
      <c r="M236" s="240" t="s">
        <v>21</v>
      </c>
      <c r="N236" s="241" t="s">
        <v>43</v>
      </c>
      <c r="O236" s="47"/>
      <c r="P236" s="242">
        <f>O236*H236</f>
        <v>0</v>
      </c>
      <c r="Q236" s="242">
        <v>0</v>
      </c>
      <c r="R236" s="242">
        <f>Q236*H236</f>
        <v>0</v>
      </c>
      <c r="S236" s="242">
        <v>0</v>
      </c>
      <c r="T236" s="243">
        <f>S236*H236</f>
        <v>0</v>
      </c>
      <c r="AR236" s="24" t="s">
        <v>169</v>
      </c>
      <c r="AT236" s="24" t="s">
        <v>164</v>
      </c>
      <c r="AU236" s="24" t="s">
        <v>80</v>
      </c>
      <c r="AY236" s="24" t="s">
        <v>161</v>
      </c>
      <c r="BE236" s="244">
        <f>IF(N236="základní",J236,0)</f>
        <v>0</v>
      </c>
      <c r="BF236" s="244">
        <f>IF(N236="snížená",J236,0)</f>
        <v>0</v>
      </c>
      <c r="BG236" s="244">
        <f>IF(N236="zákl. přenesená",J236,0)</f>
        <v>0</v>
      </c>
      <c r="BH236" s="244">
        <f>IF(N236="sníž. přenesená",J236,0)</f>
        <v>0</v>
      </c>
      <c r="BI236" s="244">
        <f>IF(N236="nulová",J236,0)</f>
        <v>0</v>
      </c>
      <c r="BJ236" s="24" t="s">
        <v>80</v>
      </c>
      <c r="BK236" s="244">
        <f>ROUND(I236*H236,2)</f>
        <v>0</v>
      </c>
      <c r="BL236" s="24" t="s">
        <v>169</v>
      </c>
      <c r="BM236" s="24" t="s">
        <v>1627</v>
      </c>
    </row>
    <row r="237" s="1" customFormat="1" ht="16.5" customHeight="1">
      <c r="B237" s="46"/>
      <c r="C237" s="233" t="s">
        <v>874</v>
      </c>
      <c r="D237" s="233" t="s">
        <v>164</v>
      </c>
      <c r="E237" s="234" t="s">
        <v>1628</v>
      </c>
      <c r="F237" s="235" t="s">
        <v>1629</v>
      </c>
      <c r="G237" s="236" t="s">
        <v>1253</v>
      </c>
      <c r="H237" s="237">
        <v>25</v>
      </c>
      <c r="I237" s="238"/>
      <c r="J237" s="239">
        <f>ROUND(I237*H237,2)</f>
        <v>0</v>
      </c>
      <c r="K237" s="235" t="s">
        <v>1249</v>
      </c>
      <c r="L237" s="72"/>
      <c r="M237" s="240" t="s">
        <v>21</v>
      </c>
      <c r="N237" s="241" t="s">
        <v>43</v>
      </c>
      <c r="O237" s="47"/>
      <c r="P237" s="242">
        <f>O237*H237</f>
        <v>0</v>
      </c>
      <c r="Q237" s="242">
        <v>0</v>
      </c>
      <c r="R237" s="242">
        <f>Q237*H237</f>
        <v>0</v>
      </c>
      <c r="S237" s="242">
        <v>0</v>
      </c>
      <c r="T237" s="243">
        <f>S237*H237</f>
        <v>0</v>
      </c>
      <c r="AR237" s="24" t="s">
        <v>169</v>
      </c>
      <c r="AT237" s="24" t="s">
        <v>164</v>
      </c>
      <c r="AU237" s="24" t="s">
        <v>80</v>
      </c>
      <c r="AY237" s="24" t="s">
        <v>161</v>
      </c>
      <c r="BE237" s="244">
        <f>IF(N237="základní",J237,0)</f>
        <v>0</v>
      </c>
      <c r="BF237" s="244">
        <f>IF(N237="snížená",J237,0)</f>
        <v>0</v>
      </c>
      <c r="BG237" s="244">
        <f>IF(N237="zákl. přenesená",J237,0)</f>
        <v>0</v>
      </c>
      <c r="BH237" s="244">
        <f>IF(N237="sníž. přenesená",J237,0)</f>
        <v>0</v>
      </c>
      <c r="BI237" s="244">
        <f>IF(N237="nulová",J237,0)</f>
        <v>0</v>
      </c>
      <c r="BJ237" s="24" t="s">
        <v>80</v>
      </c>
      <c r="BK237" s="244">
        <f>ROUND(I237*H237,2)</f>
        <v>0</v>
      </c>
      <c r="BL237" s="24" t="s">
        <v>169</v>
      </c>
      <c r="BM237" s="24" t="s">
        <v>1630</v>
      </c>
    </row>
    <row r="238" s="1" customFormat="1" ht="16.5" customHeight="1">
      <c r="B238" s="46"/>
      <c r="C238" s="233" t="s">
        <v>879</v>
      </c>
      <c r="D238" s="233" t="s">
        <v>164</v>
      </c>
      <c r="E238" s="234" t="s">
        <v>1631</v>
      </c>
      <c r="F238" s="235" t="s">
        <v>1632</v>
      </c>
      <c r="G238" s="236" t="s">
        <v>282</v>
      </c>
      <c r="H238" s="237">
        <v>40</v>
      </c>
      <c r="I238" s="238"/>
      <c r="J238" s="239">
        <f>ROUND(I238*H238,2)</f>
        <v>0</v>
      </c>
      <c r="K238" s="235" t="s">
        <v>1249</v>
      </c>
      <c r="L238" s="72"/>
      <c r="M238" s="240" t="s">
        <v>21</v>
      </c>
      <c r="N238" s="241" t="s">
        <v>43</v>
      </c>
      <c r="O238" s="47"/>
      <c r="P238" s="242">
        <f>O238*H238</f>
        <v>0</v>
      </c>
      <c r="Q238" s="242">
        <v>0</v>
      </c>
      <c r="R238" s="242">
        <f>Q238*H238</f>
        <v>0</v>
      </c>
      <c r="S238" s="242">
        <v>0</v>
      </c>
      <c r="T238" s="243">
        <f>S238*H238</f>
        <v>0</v>
      </c>
      <c r="AR238" s="24" t="s">
        <v>169</v>
      </c>
      <c r="AT238" s="24" t="s">
        <v>164</v>
      </c>
      <c r="AU238" s="24" t="s">
        <v>80</v>
      </c>
      <c r="AY238" s="24" t="s">
        <v>161</v>
      </c>
      <c r="BE238" s="244">
        <f>IF(N238="základní",J238,0)</f>
        <v>0</v>
      </c>
      <c r="BF238" s="244">
        <f>IF(N238="snížená",J238,0)</f>
        <v>0</v>
      </c>
      <c r="BG238" s="244">
        <f>IF(N238="zákl. přenesená",J238,0)</f>
        <v>0</v>
      </c>
      <c r="BH238" s="244">
        <f>IF(N238="sníž. přenesená",J238,0)</f>
        <v>0</v>
      </c>
      <c r="BI238" s="244">
        <f>IF(N238="nulová",J238,0)</f>
        <v>0</v>
      </c>
      <c r="BJ238" s="24" t="s">
        <v>80</v>
      </c>
      <c r="BK238" s="244">
        <f>ROUND(I238*H238,2)</f>
        <v>0</v>
      </c>
      <c r="BL238" s="24" t="s">
        <v>169</v>
      </c>
      <c r="BM238" s="24" t="s">
        <v>1633</v>
      </c>
    </row>
    <row r="239" s="1" customFormat="1" ht="16.5" customHeight="1">
      <c r="B239" s="46"/>
      <c r="C239" s="233" t="s">
        <v>885</v>
      </c>
      <c r="D239" s="233" t="s">
        <v>164</v>
      </c>
      <c r="E239" s="234" t="s">
        <v>1631</v>
      </c>
      <c r="F239" s="235" t="s">
        <v>1632</v>
      </c>
      <c r="G239" s="236" t="s">
        <v>282</v>
      </c>
      <c r="H239" s="237">
        <v>50</v>
      </c>
      <c r="I239" s="238"/>
      <c r="J239" s="239">
        <f>ROUND(I239*H239,2)</f>
        <v>0</v>
      </c>
      <c r="K239" s="235" t="s">
        <v>1249</v>
      </c>
      <c r="L239" s="72"/>
      <c r="M239" s="240" t="s">
        <v>21</v>
      </c>
      <c r="N239" s="241" t="s">
        <v>43</v>
      </c>
      <c r="O239" s="47"/>
      <c r="P239" s="242">
        <f>O239*H239</f>
        <v>0</v>
      </c>
      <c r="Q239" s="242">
        <v>0</v>
      </c>
      <c r="R239" s="242">
        <f>Q239*H239</f>
        <v>0</v>
      </c>
      <c r="S239" s="242">
        <v>0</v>
      </c>
      <c r="T239" s="243">
        <f>S239*H239</f>
        <v>0</v>
      </c>
      <c r="AR239" s="24" t="s">
        <v>169</v>
      </c>
      <c r="AT239" s="24" t="s">
        <v>164</v>
      </c>
      <c r="AU239" s="24" t="s">
        <v>80</v>
      </c>
      <c r="AY239" s="24" t="s">
        <v>161</v>
      </c>
      <c r="BE239" s="244">
        <f>IF(N239="základní",J239,0)</f>
        <v>0</v>
      </c>
      <c r="BF239" s="244">
        <f>IF(N239="snížená",J239,0)</f>
        <v>0</v>
      </c>
      <c r="BG239" s="244">
        <f>IF(N239="zákl. přenesená",J239,0)</f>
        <v>0</v>
      </c>
      <c r="BH239" s="244">
        <f>IF(N239="sníž. přenesená",J239,0)</f>
        <v>0</v>
      </c>
      <c r="BI239" s="244">
        <f>IF(N239="nulová",J239,0)</f>
        <v>0</v>
      </c>
      <c r="BJ239" s="24" t="s">
        <v>80</v>
      </c>
      <c r="BK239" s="244">
        <f>ROUND(I239*H239,2)</f>
        <v>0</v>
      </c>
      <c r="BL239" s="24" t="s">
        <v>169</v>
      </c>
      <c r="BM239" s="24" t="s">
        <v>1634</v>
      </c>
    </row>
    <row r="240" s="1" customFormat="1" ht="16.5" customHeight="1">
      <c r="B240" s="46"/>
      <c r="C240" s="233" t="s">
        <v>891</v>
      </c>
      <c r="D240" s="233" t="s">
        <v>164</v>
      </c>
      <c r="E240" s="234" t="s">
        <v>1631</v>
      </c>
      <c r="F240" s="235" t="s">
        <v>1632</v>
      </c>
      <c r="G240" s="236" t="s">
        <v>282</v>
      </c>
      <c r="H240" s="237">
        <v>20</v>
      </c>
      <c r="I240" s="238"/>
      <c r="J240" s="239">
        <f>ROUND(I240*H240,2)</f>
        <v>0</v>
      </c>
      <c r="K240" s="235" t="s">
        <v>1249</v>
      </c>
      <c r="L240" s="72"/>
      <c r="M240" s="240" t="s">
        <v>21</v>
      </c>
      <c r="N240" s="241" t="s">
        <v>43</v>
      </c>
      <c r="O240" s="47"/>
      <c r="P240" s="242">
        <f>O240*H240</f>
        <v>0</v>
      </c>
      <c r="Q240" s="242">
        <v>0</v>
      </c>
      <c r="R240" s="242">
        <f>Q240*H240</f>
        <v>0</v>
      </c>
      <c r="S240" s="242">
        <v>0</v>
      </c>
      <c r="T240" s="243">
        <f>S240*H240</f>
        <v>0</v>
      </c>
      <c r="AR240" s="24" t="s">
        <v>169</v>
      </c>
      <c r="AT240" s="24" t="s">
        <v>164</v>
      </c>
      <c r="AU240" s="24" t="s">
        <v>80</v>
      </c>
      <c r="AY240" s="24" t="s">
        <v>161</v>
      </c>
      <c r="BE240" s="244">
        <f>IF(N240="základní",J240,0)</f>
        <v>0</v>
      </c>
      <c r="BF240" s="244">
        <f>IF(N240="snížená",J240,0)</f>
        <v>0</v>
      </c>
      <c r="BG240" s="244">
        <f>IF(N240="zákl. přenesená",J240,0)</f>
        <v>0</v>
      </c>
      <c r="BH240" s="244">
        <f>IF(N240="sníž. přenesená",J240,0)</f>
        <v>0</v>
      </c>
      <c r="BI240" s="244">
        <f>IF(N240="nulová",J240,0)</f>
        <v>0</v>
      </c>
      <c r="BJ240" s="24" t="s">
        <v>80</v>
      </c>
      <c r="BK240" s="244">
        <f>ROUND(I240*H240,2)</f>
        <v>0</v>
      </c>
      <c r="BL240" s="24" t="s">
        <v>169</v>
      </c>
      <c r="BM240" s="24" t="s">
        <v>1635</v>
      </c>
    </row>
    <row r="241" s="1" customFormat="1" ht="16.5" customHeight="1">
      <c r="B241" s="46"/>
      <c r="C241" s="233" t="s">
        <v>897</v>
      </c>
      <c r="D241" s="233" t="s">
        <v>164</v>
      </c>
      <c r="E241" s="234" t="s">
        <v>1631</v>
      </c>
      <c r="F241" s="235" t="s">
        <v>1632</v>
      </c>
      <c r="G241" s="236" t="s">
        <v>282</v>
      </c>
      <c r="H241" s="237">
        <v>295</v>
      </c>
      <c r="I241" s="238"/>
      <c r="J241" s="239">
        <f>ROUND(I241*H241,2)</f>
        <v>0</v>
      </c>
      <c r="K241" s="235" t="s">
        <v>1249</v>
      </c>
      <c r="L241" s="72"/>
      <c r="M241" s="240" t="s">
        <v>21</v>
      </c>
      <c r="N241" s="241" t="s">
        <v>43</v>
      </c>
      <c r="O241" s="47"/>
      <c r="P241" s="242">
        <f>O241*H241</f>
        <v>0</v>
      </c>
      <c r="Q241" s="242">
        <v>0</v>
      </c>
      <c r="R241" s="242">
        <f>Q241*H241</f>
        <v>0</v>
      </c>
      <c r="S241" s="242">
        <v>0</v>
      </c>
      <c r="T241" s="243">
        <f>S241*H241</f>
        <v>0</v>
      </c>
      <c r="AR241" s="24" t="s">
        <v>169</v>
      </c>
      <c r="AT241" s="24" t="s">
        <v>164</v>
      </c>
      <c r="AU241" s="24" t="s">
        <v>80</v>
      </c>
      <c r="AY241" s="24" t="s">
        <v>161</v>
      </c>
      <c r="BE241" s="244">
        <f>IF(N241="základní",J241,0)</f>
        <v>0</v>
      </c>
      <c r="BF241" s="244">
        <f>IF(N241="snížená",J241,0)</f>
        <v>0</v>
      </c>
      <c r="BG241" s="244">
        <f>IF(N241="zákl. přenesená",J241,0)</f>
        <v>0</v>
      </c>
      <c r="BH241" s="244">
        <f>IF(N241="sníž. přenesená",J241,0)</f>
        <v>0</v>
      </c>
      <c r="BI241" s="244">
        <f>IF(N241="nulová",J241,0)</f>
        <v>0</v>
      </c>
      <c r="BJ241" s="24" t="s">
        <v>80</v>
      </c>
      <c r="BK241" s="244">
        <f>ROUND(I241*H241,2)</f>
        <v>0</v>
      </c>
      <c r="BL241" s="24" t="s">
        <v>169</v>
      </c>
      <c r="BM241" s="24" t="s">
        <v>1636</v>
      </c>
    </row>
    <row r="242" s="1" customFormat="1" ht="16.5" customHeight="1">
      <c r="B242" s="46"/>
      <c r="C242" s="233" t="s">
        <v>905</v>
      </c>
      <c r="D242" s="233" t="s">
        <v>164</v>
      </c>
      <c r="E242" s="234" t="s">
        <v>1631</v>
      </c>
      <c r="F242" s="235" t="s">
        <v>1632</v>
      </c>
      <c r="G242" s="236" t="s">
        <v>282</v>
      </c>
      <c r="H242" s="237">
        <v>10</v>
      </c>
      <c r="I242" s="238"/>
      <c r="J242" s="239">
        <f>ROUND(I242*H242,2)</f>
        <v>0</v>
      </c>
      <c r="K242" s="235" t="s">
        <v>1249</v>
      </c>
      <c r="L242" s="72"/>
      <c r="M242" s="240" t="s">
        <v>21</v>
      </c>
      <c r="N242" s="241" t="s">
        <v>43</v>
      </c>
      <c r="O242" s="47"/>
      <c r="P242" s="242">
        <f>O242*H242</f>
        <v>0</v>
      </c>
      <c r="Q242" s="242">
        <v>0</v>
      </c>
      <c r="R242" s="242">
        <f>Q242*H242</f>
        <v>0</v>
      </c>
      <c r="S242" s="242">
        <v>0</v>
      </c>
      <c r="T242" s="243">
        <f>S242*H242</f>
        <v>0</v>
      </c>
      <c r="AR242" s="24" t="s">
        <v>169</v>
      </c>
      <c r="AT242" s="24" t="s">
        <v>164</v>
      </c>
      <c r="AU242" s="24" t="s">
        <v>80</v>
      </c>
      <c r="AY242" s="24" t="s">
        <v>161</v>
      </c>
      <c r="BE242" s="244">
        <f>IF(N242="základní",J242,0)</f>
        <v>0</v>
      </c>
      <c r="BF242" s="244">
        <f>IF(N242="snížená",J242,0)</f>
        <v>0</v>
      </c>
      <c r="BG242" s="244">
        <f>IF(N242="zákl. přenesená",J242,0)</f>
        <v>0</v>
      </c>
      <c r="BH242" s="244">
        <f>IF(N242="sníž. přenesená",J242,0)</f>
        <v>0</v>
      </c>
      <c r="BI242" s="244">
        <f>IF(N242="nulová",J242,0)</f>
        <v>0</v>
      </c>
      <c r="BJ242" s="24" t="s">
        <v>80</v>
      </c>
      <c r="BK242" s="244">
        <f>ROUND(I242*H242,2)</f>
        <v>0</v>
      </c>
      <c r="BL242" s="24" t="s">
        <v>169</v>
      </c>
      <c r="BM242" s="24" t="s">
        <v>1637</v>
      </c>
    </row>
    <row r="243" s="1" customFormat="1" ht="16.5" customHeight="1">
      <c r="B243" s="46"/>
      <c r="C243" s="233" t="s">
        <v>909</v>
      </c>
      <c r="D243" s="233" t="s">
        <v>164</v>
      </c>
      <c r="E243" s="234" t="s">
        <v>1638</v>
      </c>
      <c r="F243" s="235" t="s">
        <v>1639</v>
      </c>
      <c r="G243" s="236" t="s">
        <v>282</v>
      </c>
      <c r="H243" s="237">
        <v>12</v>
      </c>
      <c r="I243" s="238"/>
      <c r="J243" s="239">
        <f>ROUND(I243*H243,2)</f>
        <v>0</v>
      </c>
      <c r="K243" s="235" t="s">
        <v>1249</v>
      </c>
      <c r="L243" s="72"/>
      <c r="M243" s="240" t="s">
        <v>21</v>
      </c>
      <c r="N243" s="241" t="s">
        <v>43</v>
      </c>
      <c r="O243" s="47"/>
      <c r="P243" s="242">
        <f>O243*H243</f>
        <v>0</v>
      </c>
      <c r="Q243" s="242">
        <v>0</v>
      </c>
      <c r="R243" s="242">
        <f>Q243*H243</f>
        <v>0</v>
      </c>
      <c r="S243" s="242">
        <v>0</v>
      </c>
      <c r="T243" s="243">
        <f>S243*H243</f>
        <v>0</v>
      </c>
      <c r="AR243" s="24" t="s">
        <v>169</v>
      </c>
      <c r="AT243" s="24" t="s">
        <v>164</v>
      </c>
      <c r="AU243" s="24" t="s">
        <v>80</v>
      </c>
      <c r="AY243" s="24" t="s">
        <v>161</v>
      </c>
      <c r="BE243" s="244">
        <f>IF(N243="základní",J243,0)</f>
        <v>0</v>
      </c>
      <c r="BF243" s="244">
        <f>IF(N243="snížená",J243,0)</f>
        <v>0</v>
      </c>
      <c r="BG243" s="244">
        <f>IF(N243="zákl. přenesená",J243,0)</f>
        <v>0</v>
      </c>
      <c r="BH243" s="244">
        <f>IF(N243="sníž. přenesená",J243,0)</f>
        <v>0</v>
      </c>
      <c r="BI243" s="244">
        <f>IF(N243="nulová",J243,0)</f>
        <v>0</v>
      </c>
      <c r="BJ243" s="24" t="s">
        <v>80</v>
      </c>
      <c r="BK243" s="244">
        <f>ROUND(I243*H243,2)</f>
        <v>0</v>
      </c>
      <c r="BL243" s="24" t="s">
        <v>169</v>
      </c>
      <c r="BM243" s="24" t="s">
        <v>1640</v>
      </c>
    </row>
    <row r="244" s="1" customFormat="1" ht="16.5" customHeight="1">
      <c r="B244" s="46"/>
      <c r="C244" s="233" t="s">
        <v>913</v>
      </c>
      <c r="D244" s="233" t="s">
        <v>164</v>
      </c>
      <c r="E244" s="234" t="s">
        <v>1641</v>
      </c>
      <c r="F244" s="235" t="s">
        <v>1642</v>
      </c>
      <c r="G244" s="236" t="s">
        <v>282</v>
      </c>
      <c r="H244" s="237">
        <v>930</v>
      </c>
      <c r="I244" s="238"/>
      <c r="J244" s="239">
        <f>ROUND(I244*H244,2)</f>
        <v>0</v>
      </c>
      <c r="K244" s="235" t="s">
        <v>1249</v>
      </c>
      <c r="L244" s="72"/>
      <c r="M244" s="240" t="s">
        <v>21</v>
      </c>
      <c r="N244" s="241" t="s">
        <v>43</v>
      </c>
      <c r="O244" s="47"/>
      <c r="P244" s="242">
        <f>O244*H244</f>
        <v>0</v>
      </c>
      <c r="Q244" s="242">
        <v>0</v>
      </c>
      <c r="R244" s="242">
        <f>Q244*H244</f>
        <v>0</v>
      </c>
      <c r="S244" s="242">
        <v>0</v>
      </c>
      <c r="T244" s="243">
        <f>S244*H244</f>
        <v>0</v>
      </c>
      <c r="AR244" s="24" t="s">
        <v>169</v>
      </c>
      <c r="AT244" s="24" t="s">
        <v>164</v>
      </c>
      <c r="AU244" s="24" t="s">
        <v>80</v>
      </c>
      <c r="AY244" s="24" t="s">
        <v>161</v>
      </c>
      <c r="BE244" s="244">
        <f>IF(N244="základní",J244,0)</f>
        <v>0</v>
      </c>
      <c r="BF244" s="244">
        <f>IF(N244="snížená",J244,0)</f>
        <v>0</v>
      </c>
      <c r="BG244" s="244">
        <f>IF(N244="zákl. přenesená",J244,0)</f>
        <v>0</v>
      </c>
      <c r="BH244" s="244">
        <f>IF(N244="sníž. přenesená",J244,0)</f>
        <v>0</v>
      </c>
      <c r="BI244" s="244">
        <f>IF(N244="nulová",J244,0)</f>
        <v>0</v>
      </c>
      <c r="BJ244" s="24" t="s">
        <v>80</v>
      </c>
      <c r="BK244" s="244">
        <f>ROUND(I244*H244,2)</f>
        <v>0</v>
      </c>
      <c r="BL244" s="24" t="s">
        <v>169</v>
      </c>
      <c r="BM244" s="24" t="s">
        <v>1643</v>
      </c>
    </row>
    <row r="245" s="1" customFormat="1" ht="16.5" customHeight="1">
      <c r="B245" s="46"/>
      <c r="C245" s="233" t="s">
        <v>917</v>
      </c>
      <c r="D245" s="233" t="s">
        <v>164</v>
      </c>
      <c r="E245" s="234" t="s">
        <v>1641</v>
      </c>
      <c r="F245" s="235" t="s">
        <v>1642</v>
      </c>
      <c r="G245" s="236" t="s">
        <v>282</v>
      </c>
      <c r="H245" s="237">
        <v>495</v>
      </c>
      <c r="I245" s="238"/>
      <c r="J245" s="239">
        <f>ROUND(I245*H245,2)</f>
        <v>0</v>
      </c>
      <c r="K245" s="235" t="s">
        <v>1249</v>
      </c>
      <c r="L245" s="72"/>
      <c r="M245" s="240" t="s">
        <v>21</v>
      </c>
      <c r="N245" s="241" t="s">
        <v>43</v>
      </c>
      <c r="O245" s="47"/>
      <c r="P245" s="242">
        <f>O245*H245</f>
        <v>0</v>
      </c>
      <c r="Q245" s="242">
        <v>0</v>
      </c>
      <c r="R245" s="242">
        <f>Q245*H245</f>
        <v>0</v>
      </c>
      <c r="S245" s="242">
        <v>0</v>
      </c>
      <c r="T245" s="243">
        <f>S245*H245</f>
        <v>0</v>
      </c>
      <c r="AR245" s="24" t="s">
        <v>169</v>
      </c>
      <c r="AT245" s="24" t="s">
        <v>164</v>
      </c>
      <c r="AU245" s="24" t="s">
        <v>80</v>
      </c>
      <c r="AY245" s="24" t="s">
        <v>161</v>
      </c>
      <c r="BE245" s="244">
        <f>IF(N245="základní",J245,0)</f>
        <v>0</v>
      </c>
      <c r="BF245" s="244">
        <f>IF(N245="snížená",J245,0)</f>
        <v>0</v>
      </c>
      <c r="BG245" s="244">
        <f>IF(N245="zákl. přenesená",J245,0)</f>
        <v>0</v>
      </c>
      <c r="BH245" s="244">
        <f>IF(N245="sníž. přenesená",J245,0)</f>
        <v>0</v>
      </c>
      <c r="BI245" s="244">
        <f>IF(N245="nulová",J245,0)</f>
        <v>0</v>
      </c>
      <c r="BJ245" s="24" t="s">
        <v>80</v>
      </c>
      <c r="BK245" s="244">
        <f>ROUND(I245*H245,2)</f>
        <v>0</v>
      </c>
      <c r="BL245" s="24" t="s">
        <v>169</v>
      </c>
      <c r="BM245" s="24" t="s">
        <v>1644</v>
      </c>
    </row>
    <row r="246" s="1" customFormat="1" ht="16.5" customHeight="1">
      <c r="B246" s="46"/>
      <c r="C246" s="233" t="s">
        <v>921</v>
      </c>
      <c r="D246" s="233" t="s">
        <v>164</v>
      </c>
      <c r="E246" s="234" t="s">
        <v>1641</v>
      </c>
      <c r="F246" s="235" t="s">
        <v>1642</v>
      </c>
      <c r="G246" s="236" t="s">
        <v>282</v>
      </c>
      <c r="H246" s="237">
        <v>310</v>
      </c>
      <c r="I246" s="238"/>
      <c r="J246" s="239">
        <f>ROUND(I246*H246,2)</f>
        <v>0</v>
      </c>
      <c r="K246" s="235" t="s">
        <v>1249</v>
      </c>
      <c r="L246" s="72"/>
      <c r="M246" s="240" t="s">
        <v>21</v>
      </c>
      <c r="N246" s="241" t="s">
        <v>43</v>
      </c>
      <c r="O246" s="47"/>
      <c r="P246" s="242">
        <f>O246*H246</f>
        <v>0</v>
      </c>
      <c r="Q246" s="242">
        <v>0</v>
      </c>
      <c r="R246" s="242">
        <f>Q246*H246</f>
        <v>0</v>
      </c>
      <c r="S246" s="242">
        <v>0</v>
      </c>
      <c r="T246" s="243">
        <f>S246*H246</f>
        <v>0</v>
      </c>
      <c r="AR246" s="24" t="s">
        <v>169</v>
      </c>
      <c r="AT246" s="24" t="s">
        <v>164</v>
      </c>
      <c r="AU246" s="24" t="s">
        <v>80</v>
      </c>
      <c r="AY246" s="24" t="s">
        <v>161</v>
      </c>
      <c r="BE246" s="244">
        <f>IF(N246="základní",J246,0)</f>
        <v>0</v>
      </c>
      <c r="BF246" s="244">
        <f>IF(N246="snížená",J246,0)</f>
        <v>0</v>
      </c>
      <c r="BG246" s="244">
        <f>IF(N246="zákl. přenesená",J246,0)</f>
        <v>0</v>
      </c>
      <c r="BH246" s="244">
        <f>IF(N246="sníž. přenesená",J246,0)</f>
        <v>0</v>
      </c>
      <c r="BI246" s="244">
        <f>IF(N246="nulová",J246,0)</f>
        <v>0</v>
      </c>
      <c r="BJ246" s="24" t="s">
        <v>80</v>
      </c>
      <c r="BK246" s="244">
        <f>ROUND(I246*H246,2)</f>
        <v>0</v>
      </c>
      <c r="BL246" s="24" t="s">
        <v>169</v>
      </c>
      <c r="BM246" s="24" t="s">
        <v>1645</v>
      </c>
    </row>
    <row r="247" s="1" customFormat="1" ht="16.5" customHeight="1">
      <c r="B247" s="46"/>
      <c r="C247" s="233" t="s">
        <v>925</v>
      </c>
      <c r="D247" s="233" t="s">
        <v>164</v>
      </c>
      <c r="E247" s="234" t="s">
        <v>1641</v>
      </c>
      <c r="F247" s="235" t="s">
        <v>1642</v>
      </c>
      <c r="G247" s="236" t="s">
        <v>282</v>
      </c>
      <c r="H247" s="237">
        <v>80</v>
      </c>
      <c r="I247" s="238"/>
      <c r="J247" s="239">
        <f>ROUND(I247*H247,2)</f>
        <v>0</v>
      </c>
      <c r="K247" s="235" t="s">
        <v>1249</v>
      </c>
      <c r="L247" s="72"/>
      <c r="M247" s="240" t="s">
        <v>21</v>
      </c>
      <c r="N247" s="241" t="s">
        <v>43</v>
      </c>
      <c r="O247" s="47"/>
      <c r="P247" s="242">
        <f>O247*H247</f>
        <v>0</v>
      </c>
      <c r="Q247" s="242">
        <v>0</v>
      </c>
      <c r="R247" s="242">
        <f>Q247*H247</f>
        <v>0</v>
      </c>
      <c r="S247" s="242">
        <v>0</v>
      </c>
      <c r="T247" s="243">
        <f>S247*H247</f>
        <v>0</v>
      </c>
      <c r="AR247" s="24" t="s">
        <v>169</v>
      </c>
      <c r="AT247" s="24" t="s">
        <v>164</v>
      </c>
      <c r="AU247" s="24" t="s">
        <v>80</v>
      </c>
      <c r="AY247" s="24" t="s">
        <v>161</v>
      </c>
      <c r="BE247" s="244">
        <f>IF(N247="základní",J247,0)</f>
        <v>0</v>
      </c>
      <c r="BF247" s="244">
        <f>IF(N247="snížená",J247,0)</f>
        <v>0</v>
      </c>
      <c r="BG247" s="244">
        <f>IF(N247="zákl. přenesená",J247,0)</f>
        <v>0</v>
      </c>
      <c r="BH247" s="244">
        <f>IF(N247="sníž. přenesená",J247,0)</f>
        <v>0</v>
      </c>
      <c r="BI247" s="244">
        <f>IF(N247="nulová",J247,0)</f>
        <v>0</v>
      </c>
      <c r="BJ247" s="24" t="s">
        <v>80</v>
      </c>
      <c r="BK247" s="244">
        <f>ROUND(I247*H247,2)</f>
        <v>0</v>
      </c>
      <c r="BL247" s="24" t="s">
        <v>169</v>
      </c>
      <c r="BM247" s="24" t="s">
        <v>1646</v>
      </c>
    </row>
    <row r="248" s="1" customFormat="1" ht="16.5" customHeight="1">
      <c r="B248" s="46"/>
      <c r="C248" s="233" t="s">
        <v>929</v>
      </c>
      <c r="D248" s="233" t="s">
        <v>164</v>
      </c>
      <c r="E248" s="234" t="s">
        <v>1647</v>
      </c>
      <c r="F248" s="235" t="s">
        <v>1648</v>
      </c>
      <c r="G248" s="236" t="s">
        <v>282</v>
      </c>
      <c r="H248" s="237">
        <v>45</v>
      </c>
      <c r="I248" s="238"/>
      <c r="J248" s="239">
        <f>ROUND(I248*H248,2)</f>
        <v>0</v>
      </c>
      <c r="K248" s="235" t="s">
        <v>1249</v>
      </c>
      <c r="L248" s="72"/>
      <c r="M248" s="240" t="s">
        <v>21</v>
      </c>
      <c r="N248" s="241" t="s">
        <v>43</v>
      </c>
      <c r="O248" s="47"/>
      <c r="P248" s="242">
        <f>O248*H248</f>
        <v>0</v>
      </c>
      <c r="Q248" s="242">
        <v>0</v>
      </c>
      <c r="R248" s="242">
        <f>Q248*H248</f>
        <v>0</v>
      </c>
      <c r="S248" s="242">
        <v>0</v>
      </c>
      <c r="T248" s="243">
        <f>S248*H248</f>
        <v>0</v>
      </c>
      <c r="AR248" s="24" t="s">
        <v>169</v>
      </c>
      <c r="AT248" s="24" t="s">
        <v>164</v>
      </c>
      <c r="AU248" s="24" t="s">
        <v>80</v>
      </c>
      <c r="AY248" s="24" t="s">
        <v>161</v>
      </c>
      <c r="BE248" s="244">
        <f>IF(N248="základní",J248,0)</f>
        <v>0</v>
      </c>
      <c r="BF248" s="244">
        <f>IF(N248="snížená",J248,0)</f>
        <v>0</v>
      </c>
      <c r="BG248" s="244">
        <f>IF(N248="zákl. přenesená",J248,0)</f>
        <v>0</v>
      </c>
      <c r="BH248" s="244">
        <f>IF(N248="sníž. přenesená",J248,0)</f>
        <v>0</v>
      </c>
      <c r="BI248" s="244">
        <f>IF(N248="nulová",J248,0)</f>
        <v>0</v>
      </c>
      <c r="BJ248" s="24" t="s">
        <v>80</v>
      </c>
      <c r="BK248" s="244">
        <f>ROUND(I248*H248,2)</f>
        <v>0</v>
      </c>
      <c r="BL248" s="24" t="s">
        <v>169</v>
      </c>
      <c r="BM248" s="24" t="s">
        <v>1649</v>
      </c>
    </row>
    <row r="249" s="1" customFormat="1" ht="16.5" customHeight="1">
      <c r="B249" s="46"/>
      <c r="C249" s="233" t="s">
        <v>935</v>
      </c>
      <c r="D249" s="233" t="s">
        <v>164</v>
      </c>
      <c r="E249" s="234" t="s">
        <v>1647</v>
      </c>
      <c r="F249" s="235" t="s">
        <v>1648</v>
      </c>
      <c r="G249" s="236" t="s">
        <v>282</v>
      </c>
      <c r="H249" s="237">
        <v>130</v>
      </c>
      <c r="I249" s="238"/>
      <c r="J249" s="239">
        <f>ROUND(I249*H249,2)</f>
        <v>0</v>
      </c>
      <c r="K249" s="235" t="s">
        <v>1249</v>
      </c>
      <c r="L249" s="72"/>
      <c r="M249" s="240" t="s">
        <v>21</v>
      </c>
      <c r="N249" s="241" t="s">
        <v>43</v>
      </c>
      <c r="O249" s="47"/>
      <c r="P249" s="242">
        <f>O249*H249</f>
        <v>0</v>
      </c>
      <c r="Q249" s="242">
        <v>0</v>
      </c>
      <c r="R249" s="242">
        <f>Q249*H249</f>
        <v>0</v>
      </c>
      <c r="S249" s="242">
        <v>0</v>
      </c>
      <c r="T249" s="243">
        <f>S249*H249</f>
        <v>0</v>
      </c>
      <c r="AR249" s="24" t="s">
        <v>169</v>
      </c>
      <c r="AT249" s="24" t="s">
        <v>164</v>
      </c>
      <c r="AU249" s="24" t="s">
        <v>80</v>
      </c>
      <c r="AY249" s="24" t="s">
        <v>161</v>
      </c>
      <c r="BE249" s="244">
        <f>IF(N249="základní",J249,0)</f>
        <v>0</v>
      </c>
      <c r="BF249" s="244">
        <f>IF(N249="snížená",J249,0)</f>
        <v>0</v>
      </c>
      <c r="BG249" s="244">
        <f>IF(N249="zákl. přenesená",J249,0)</f>
        <v>0</v>
      </c>
      <c r="BH249" s="244">
        <f>IF(N249="sníž. přenesená",J249,0)</f>
        <v>0</v>
      </c>
      <c r="BI249" s="244">
        <f>IF(N249="nulová",J249,0)</f>
        <v>0</v>
      </c>
      <c r="BJ249" s="24" t="s">
        <v>80</v>
      </c>
      <c r="BK249" s="244">
        <f>ROUND(I249*H249,2)</f>
        <v>0</v>
      </c>
      <c r="BL249" s="24" t="s">
        <v>169</v>
      </c>
      <c r="BM249" s="24" t="s">
        <v>1650</v>
      </c>
    </row>
    <row r="250" s="1" customFormat="1" ht="16.5" customHeight="1">
      <c r="B250" s="46"/>
      <c r="C250" s="233" t="s">
        <v>942</v>
      </c>
      <c r="D250" s="233" t="s">
        <v>164</v>
      </c>
      <c r="E250" s="234" t="s">
        <v>1651</v>
      </c>
      <c r="F250" s="235" t="s">
        <v>1652</v>
      </c>
      <c r="G250" s="236" t="s">
        <v>282</v>
      </c>
      <c r="H250" s="237">
        <v>165</v>
      </c>
      <c r="I250" s="238"/>
      <c r="J250" s="239">
        <f>ROUND(I250*H250,2)</f>
        <v>0</v>
      </c>
      <c r="K250" s="235" t="s">
        <v>1249</v>
      </c>
      <c r="L250" s="72"/>
      <c r="M250" s="240" t="s">
        <v>21</v>
      </c>
      <c r="N250" s="241" t="s">
        <v>43</v>
      </c>
      <c r="O250" s="47"/>
      <c r="P250" s="242">
        <f>O250*H250</f>
        <v>0</v>
      </c>
      <c r="Q250" s="242">
        <v>0</v>
      </c>
      <c r="R250" s="242">
        <f>Q250*H250</f>
        <v>0</v>
      </c>
      <c r="S250" s="242">
        <v>0</v>
      </c>
      <c r="T250" s="243">
        <f>S250*H250</f>
        <v>0</v>
      </c>
      <c r="AR250" s="24" t="s">
        <v>169</v>
      </c>
      <c r="AT250" s="24" t="s">
        <v>164</v>
      </c>
      <c r="AU250" s="24" t="s">
        <v>80</v>
      </c>
      <c r="AY250" s="24" t="s">
        <v>161</v>
      </c>
      <c r="BE250" s="244">
        <f>IF(N250="základní",J250,0)</f>
        <v>0</v>
      </c>
      <c r="BF250" s="244">
        <f>IF(N250="snížená",J250,0)</f>
        <v>0</v>
      </c>
      <c r="BG250" s="244">
        <f>IF(N250="zákl. přenesená",J250,0)</f>
        <v>0</v>
      </c>
      <c r="BH250" s="244">
        <f>IF(N250="sníž. přenesená",J250,0)</f>
        <v>0</v>
      </c>
      <c r="BI250" s="244">
        <f>IF(N250="nulová",J250,0)</f>
        <v>0</v>
      </c>
      <c r="BJ250" s="24" t="s">
        <v>80</v>
      </c>
      <c r="BK250" s="244">
        <f>ROUND(I250*H250,2)</f>
        <v>0</v>
      </c>
      <c r="BL250" s="24" t="s">
        <v>169</v>
      </c>
      <c r="BM250" s="24" t="s">
        <v>1653</v>
      </c>
    </row>
    <row r="251" s="1" customFormat="1" ht="16.5" customHeight="1">
      <c r="B251" s="46"/>
      <c r="C251" s="233" t="s">
        <v>947</v>
      </c>
      <c r="D251" s="233" t="s">
        <v>164</v>
      </c>
      <c r="E251" s="234" t="s">
        <v>1654</v>
      </c>
      <c r="F251" s="235" t="s">
        <v>1655</v>
      </c>
      <c r="G251" s="236" t="s">
        <v>282</v>
      </c>
      <c r="H251" s="237">
        <v>95</v>
      </c>
      <c r="I251" s="238"/>
      <c r="J251" s="239">
        <f>ROUND(I251*H251,2)</f>
        <v>0</v>
      </c>
      <c r="K251" s="235" t="s">
        <v>1249</v>
      </c>
      <c r="L251" s="72"/>
      <c r="M251" s="240" t="s">
        <v>21</v>
      </c>
      <c r="N251" s="241" t="s">
        <v>43</v>
      </c>
      <c r="O251" s="47"/>
      <c r="P251" s="242">
        <f>O251*H251</f>
        <v>0</v>
      </c>
      <c r="Q251" s="242">
        <v>0</v>
      </c>
      <c r="R251" s="242">
        <f>Q251*H251</f>
        <v>0</v>
      </c>
      <c r="S251" s="242">
        <v>0</v>
      </c>
      <c r="T251" s="243">
        <f>S251*H251</f>
        <v>0</v>
      </c>
      <c r="AR251" s="24" t="s">
        <v>169</v>
      </c>
      <c r="AT251" s="24" t="s">
        <v>164</v>
      </c>
      <c r="AU251" s="24" t="s">
        <v>80</v>
      </c>
      <c r="AY251" s="24" t="s">
        <v>161</v>
      </c>
      <c r="BE251" s="244">
        <f>IF(N251="základní",J251,0)</f>
        <v>0</v>
      </c>
      <c r="BF251" s="244">
        <f>IF(N251="snížená",J251,0)</f>
        <v>0</v>
      </c>
      <c r="BG251" s="244">
        <f>IF(N251="zákl. přenesená",J251,0)</f>
        <v>0</v>
      </c>
      <c r="BH251" s="244">
        <f>IF(N251="sníž. přenesená",J251,0)</f>
        <v>0</v>
      </c>
      <c r="BI251" s="244">
        <f>IF(N251="nulová",J251,0)</f>
        <v>0</v>
      </c>
      <c r="BJ251" s="24" t="s">
        <v>80</v>
      </c>
      <c r="BK251" s="244">
        <f>ROUND(I251*H251,2)</f>
        <v>0</v>
      </c>
      <c r="BL251" s="24" t="s">
        <v>169</v>
      </c>
      <c r="BM251" s="24" t="s">
        <v>1656</v>
      </c>
    </row>
    <row r="252" s="1" customFormat="1" ht="16.5" customHeight="1">
      <c r="B252" s="46"/>
      <c r="C252" s="233" t="s">
        <v>951</v>
      </c>
      <c r="D252" s="233" t="s">
        <v>164</v>
      </c>
      <c r="E252" s="234" t="s">
        <v>1657</v>
      </c>
      <c r="F252" s="235" t="s">
        <v>1658</v>
      </c>
      <c r="G252" s="236" t="s">
        <v>282</v>
      </c>
      <c r="H252" s="237">
        <v>25</v>
      </c>
      <c r="I252" s="238"/>
      <c r="J252" s="239">
        <f>ROUND(I252*H252,2)</f>
        <v>0</v>
      </c>
      <c r="K252" s="235" t="s">
        <v>1249</v>
      </c>
      <c r="L252" s="72"/>
      <c r="M252" s="240" t="s">
        <v>21</v>
      </c>
      <c r="N252" s="241" t="s">
        <v>43</v>
      </c>
      <c r="O252" s="47"/>
      <c r="P252" s="242">
        <f>O252*H252</f>
        <v>0</v>
      </c>
      <c r="Q252" s="242">
        <v>0</v>
      </c>
      <c r="R252" s="242">
        <f>Q252*H252</f>
        <v>0</v>
      </c>
      <c r="S252" s="242">
        <v>0</v>
      </c>
      <c r="T252" s="243">
        <f>S252*H252</f>
        <v>0</v>
      </c>
      <c r="AR252" s="24" t="s">
        <v>169</v>
      </c>
      <c r="AT252" s="24" t="s">
        <v>164</v>
      </c>
      <c r="AU252" s="24" t="s">
        <v>80</v>
      </c>
      <c r="AY252" s="24" t="s">
        <v>161</v>
      </c>
      <c r="BE252" s="244">
        <f>IF(N252="základní",J252,0)</f>
        <v>0</v>
      </c>
      <c r="BF252" s="244">
        <f>IF(N252="snížená",J252,0)</f>
        <v>0</v>
      </c>
      <c r="BG252" s="244">
        <f>IF(N252="zákl. přenesená",J252,0)</f>
        <v>0</v>
      </c>
      <c r="BH252" s="244">
        <f>IF(N252="sníž. přenesená",J252,0)</f>
        <v>0</v>
      </c>
      <c r="BI252" s="244">
        <f>IF(N252="nulová",J252,0)</f>
        <v>0</v>
      </c>
      <c r="BJ252" s="24" t="s">
        <v>80</v>
      </c>
      <c r="BK252" s="244">
        <f>ROUND(I252*H252,2)</f>
        <v>0</v>
      </c>
      <c r="BL252" s="24" t="s">
        <v>169</v>
      </c>
      <c r="BM252" s="24" t="s">
        <v>1659</v>
      </c>
    </row>
    <row r="253" s="1" customFormat="1" ht="16.5" customHeight="1">
      <c r="B253" s="46"/>
      <c r="C253" s="233" t="s">
        <v>955</v>
      </c>
      <c r="D253" s="233" t="s">
        <v>164</v>
      </c>
      <c r="E253" s="234" t="s">
        <v>1660</v>
      </c>
      <c r="F253" s="235" t="s">
        <v>1661</v>
      </c>
      <c r="G253" s="236" t="s">
        <v>1253</v>
      </c>
      <c r="H253" s="237">
        <v>1</v>
      </c>
      <c r="I253" s="238"/>
      <c r="J253" s="239">
        <f>ROUND(I253*H253,2)</f>
        <v>0</v>
      </c>
      <c r="K253" s="235" t="s">
        <v>1249</v>
      </c>
      <c r="L253" s="72"/>
      <c r="M253" s="240" t="s">
        <v>21</v>
      </c>
      <c r="N253" s="241" t="s">
        <v>43</v>
      </c>
      <c r="O253" s="47"/>
      <c r="P253" s="242">
        <f>O253*H253</f>
        <v>0</v>
      </c>
      <c r="Q253" s="242">
        <v>0</v>
      </c>
      <c r="R253" s="242">
        <f>Q253*H253</f>
        <v>0</v>
      </c>
      <c r="S253" s="242">
        <v>0</v>
      </c>
      <c r="T253" s="243">
        <f>S253*H253</f>
        <v>0</v>
      </c>
      <c r="AR253" s="24" t="s">
        <v>169</v>
      </c>
      <c r="AT253" s="24" t="s">
        <v>164</v>
      </c>
      <c r="AU253" s="24" t="s">
        <v>80</v>
      </c>
      <c r="AY253" s="24" t="s">
        <v>161</v>
      </c>
      <c r="BE253" s="244">
        <f>IF(N253="základní",J253,0)</f>
        <v>0</v>
      </c>
      <c r="BF253" s="244">
        <f>IF(N253="snížená",J253,0)</f>
        <v>0</v>
      </c>
      <c r="BG253" s="244">
        <f>IF(N253="zákl. přenesená",J253,0)</f>
        <v>0</v>
      </c>
      <c r="BH253" s="244">
        <f>IF(N253="sníž. přenesená",J253,0)</f>
        <v>0</v>
      </c>
      <c r="BI253" s="244">
        <f>IF(N253="nulová",J253,0)</f>
        <v>0</v>
      </c>
      <c r="BJ253" s="24" t="s">
        <v>80</v>
      </c>
      <c r="BK253" s="244">
        <f>ROUND(I253*H253,2)</f>
        <v>0</v>
      </c>
      <c r="BL253" s="24" t="s">
        <v>169</v>
      </c>
      <c r="BM253" s="24" t="s">
        <v>1662</v>
      </c>
    </row>
    <row r="254" s="1" customFormat="1" ht="16.5" customHeight="1">
      <c r="B254" s="46"/>
      <c r="C254" s="233" t="s">
        <v>959</v>
      </c>
      <c r="D254" s="233" t="s">
        <v>164</v>
      </c>
      <c r="E254" s="234" t="s">
        <v>1663</v>
      </c>
      <c r="F254" s="235" t="s">
        <v>1664</v>
      </c>
      <c r="G254" s="236" t="s">
        <v>1253</v>
      </c>
      <c r="H254" s="237">
        <v>1</v>
      </c>
      <c r="I254" s="238"/>
      <c r="J254" s="239">
        <f>ROUND(I254*H254,2)</f>
        <v>0</v>
      </c>
      <c r="K254" s="235" t="s">
        <v>1249</v>
      </c>
      <c r="L254" s="72"/>
      <c r="M254" s="240" t="s">
        <v>21</v>
      </c>
      <c r="N254" s="241" t="s">
        <v>43</v>
      </c>
      <c r="O254" s="47"/>
      <c r="P254" s="242">
        <f>O254*H254</f>
        <v>0</v>
      </c>
      <c r="Q254" s="242">
        <v>0</v>
      </c>
      <c r="R254" s="242">
        <f>Q254*H254</f>
        <v>0</v>
      </c>
      <c r="S254" s="242">
        <v>0</v>
      </c>
      <c r="T254" s="243">
        <f>S254*H254</f>
        <v>0</v>
      </c>
      <c r="AR254" s="24" t="s">
        <v>169</v>
      </c>
      <c r="AT254" s="24" t="s">
        <v>164</v>
      </c>
      <c r="AU254" s="24" t="s">
        <v>80</v>
      </c>
      <c r="AY254" s="24" t="s">
        <v>161</v>
      </c>
      <c r="BE254" s="244">
        <f>IF(N254="základní",J254,0)</f>
        <v>0</v>
      </c>
      <c r="BF254" s="244">
        <f>IF(N254="snížená",J254,0)</f>
        <v>0</v>
      </c>
      <c r="BG254" s="244">
        <f>IF(N254="zákl. přenesená",J254,0)</f>
        <v>0</v>
      </c>
      <c r="BH254" s="244">
        <f>IF(N254="sníž. přenesená",J254,0)</f>
        <v>0</v>
      </c>
      <c r="BI254" s="244">
        <f>IF(N254="nulová",J254,0)</f>
        <v>0</v>
      </c>
      <c r="BJ254" s="24" t="s">
        <v>80</v>
      </c>
      <c r="BK254" s="244">
        <f>ROUND(I254*H254,2)</f>
        <v>0</v>
      </c>
      <c r="BL254" s="24" t="s">
        <v>169</v>
      </c>
      <c r="BM254" s="24" t="s">
        <v>1665</v>
      </c>
    </row>
    <row r="255" s="1" customFormat="1" ht="16.5" customHeight="1">
      <c r="B255" s="46"/>
      <c r="C255" s="233" t="s">
        <v>965</v>
      </c>
      <c r="D255" s="233" t="s">
        <v>164</v>
      </c>
      <c r="E255" s="234" t="s">
        <v>1666</v>
      </c>
      <c r="F255" s="235" t="s">
        <v>1667</v>
      </c>
      <c r="G255" s="236" t="s">
        <v>1253</v>
      </c>
      <c r="H255" s="237">
        <v>11</v>
      </c>
      <c r="I255" s="238"/>
      <c r="J255" s="239">
        <f>ROUND(I255*H255,2)</f>
        <v>0</v>
      </c>
      <c r="K255" s="235" t="s">
        <v>1249</v>
      </c>
      <c r="L255" s="72"/>
      <c r="M255" s="240" t="s">
        <v>21</v>
      </c>
      <c r="N255" s="241" t="s">
        <v>43</v>
      </c>
      <c r="O255" s="47"/>
      <c r="P255" s="242">
        <f>O255*H255</f>
        <v>0</v>
      </c>
      <c r="Q255" s="242">
        <v>0</v>
      </c>
      <c r="R255" s="242">
        <f>Q255*H255</f>
        <v>0</v>
      </c>
      <c r="S255" s="242">
        <v>0</v>
      </c>
      <c r="T255" s="243">
        <f>S255*H255</f>
        <v>0</v>
      </c>
      <c r="AR255" s="24" t="s">
        <v>169</v>
      </c>
      <c r="AT255" s="24" t="s">
        <v>164</v>
      </c>
      <c r="AU255" s="24" t="s">
        <v>80</v>
      </c>
      <c r="AY255" s="24" t="s">
        <v>161</v>
      </c>
      <c r="BE255" s="244">
        <f>IF(N255="základní",J255,0)</f>
        <v>0</v>
      </c>
      <c r="BF255" s="244">
        <f>IF(N255="snížená",J255,0)</f>
        <v>0</v>
      </c>
      <c r="BG255" s="244">
        <f>IF(N255="zákl. přenesená",J255,0)</f>
        <v>0</v>
      </c>
      <c r="BH255" s="244">
        <f>IF(N255="sníž. přenesená",J255,0)</f>
        <v>0</v>
      </c>
      <c r="BI255" s="244">
        <f>IF(N255="nulová",J255,0)</f>
        <v>0</v>
      </c>
      <c r="BJ255" s="24" t="s">
        <v>80</v>
      </c>
      <c r="BK255" s="244">
        <f>ROUND(I255*H255,2)</f>
        <v>0</v>
      </c>
      <c r="BL255" s="24" t="s">
        <v>169</v>
      </c>
      <c r="BM255" s="24" t="s">
        <v>1668</v>
      </c>
    </row>
    <row r="256" s="1" customFormat="1" ht="16.5" customHeight="1">
      <c r="B256" s="46"/>
      <c r="C256" s="233" t="s">
        <v>969</v>
      </c>
      <c r="D256" s="233" t="s">
        <v>164</v>
      </c>
      <c r="E256" s="234" t="s">
        <v>1669</v>
      </c>
      <c r="F256" s="235" t="s">
        <v>1670</v>
      </c>
      <c r="G256" s="236" t="s">
        <v>1253</v>
      </c>
      <c r="H256" s="237">
        <v>1</v>
      </c>
      <c r="I256" s="238"/>
      <c r="J256" s="239">
        <f>ROUND(I256*H256,2)</f>
        <v>0</v>
      </c>
      <c r="K256" s="235" t="s">
        <v>1249</v>
      </c>
      <c r="L256" s="72"/>
      <c r="M256" s="240" t="s">
        <v>21</v>
      </c>
      <c r="N256" s="241" t="s">
        <v>43</v>
      </c>
      <c r="O256" s="47"/>
      <c r="P256" s="242">
        <f>O256*H256</f>
        <v>0</v>
      </c>
      <c r="Q256" s="242">
        <v>0</v>
      </c>
      <c r="R256" s="242">
        <f>Q256*H256</f>
        <v>0</v>
      </c>
      <c r="S256" s="242">
        <v>0</v>
      </c>
      <c r="T256" s="243">
        <f>S256*H256</f>
        <v>0</v>
      </c>
      <c r="AR256" s="24" t="s">
        <v>169</v>
      </c>
      <c r="AT256" s="24" t="s">
        <v>164</v>
      </c>
      <c r="AU256" s="24" t="s">
        <v>80</v>
      </c>
      <c r="AY256" s="24" t="s">
        <v>161</v>
      </c>
      <c r="BE256" s="244">
        <f>IF(N256="základní",J256,0)</f>
        <v>0</v>
      </c>
      <c r="BF256" s="244">
        <f>IF(N256="snížená",J256,0)</f>
        <v>0</v>
      </c>
      <c r="BG256" s="244">
        <f>IF(N256="zákl. přenesená",J256,0)</f>
        <v>0</v>
      </c>
      <c r="BH256" s="244">
        <f>IF(N256="sníž. přenesená",J256,0)</f>
        <v>0</v>
      </c>
      <c r="BI256" s="244">
        <f>IF(N256="nulová",J256,0)</f>
        <v>0</v>
      </c>
      <c r="BJ256" s="24" t="s">
        <v>80</v>
      </c>
      <c r="BK256" s="244">
        <f>ROUND(I256*H256,2)</f>
        <v>0</v>
      </c>
      <c r="BL256" s="24" t="s">
        <v>169</v>
      </c>
      <c r="BM256" s="24" t="s">
        <v>1671</v>
      </c>
    </row>
    <row r="257" s="11" customFormat="1" ht="37.44" customHeight="1">
      <c r="B257" s="217"/>
      <c r="C257" s="218"/>
      <c r="D257" s="219" t="s">
        <v>71</v>
      </c>
      <c r="E257" s="220" t="s">
        <v>1672</v>
      </c>
      <c r="F257" s="220" t="s">
        <v>1673</v>
      </c>
      <c r="G257" s="218"/>
      <c r="H257" s="218"/>
      <c r="I257" s="221"/>
      <c r="J257" s="222">
        <f>BK257</f>
        <v>0</v>
      </c>
      <c r="K257" s="218"/>
      <c r="L257" s="223"/>
      <c r="M257" s="224"/>
      <c r="N257" s="225"/>
      <c r="O257" s="225"/>
      <c r="P257" s="226">
        <f>P258</f>
        <v>0</v>
      </c>
      <c r="Q257" s="225"/>
      <c r="R257" s="226">
        <f>R258</f>
        <v>0</v>
      </c>
      <c r="S257" s="225"/>
      <c r="T257" s="227">
        <f>T258</f>
        <v>0</v>
      </c>
      <c r="AR257" s="228" t="s">
        <v>80</v>
      </c>
      <c r="AT257" s="229" t="s">
        <v>71</v>
      </c>
      <c r="AU257" s="229" t="s">
        <v>72</v>
      </c>
      <c r="AY257" s="228" t="s">
        <v>161</v>
      </c>
      <c r="BK257" s="230">
        <f>BK258</f>
        <v>0</v>
      </c>
    </row>
    <row r="258" s="1" customFormat="1" ht="16.5" customHeight="1">
      <c r="B258" s="46"/>
      <c r="C258" s="233" t="s">
        <v>974</v>
      </c>
      <c r="D258" s="233" t="s">
        <v>164</v>
      </c>
      <c r="E258" s="234" t="s">
        <v>1674</v>
      </c>
      <c r="F258" s="235" t="s">
        <v>1675</v>
      </c>
      <c r="G258" s="236" t="s">
        <v>1020</v>
      </c>
      <c r="H258" s="237">
        <v>120</v>
      </c>
      <c r="I258" s="238"/>
      <c r="J258" s="239">
        <f>ROUND(I258*H258,2)</f>
        <v>0</v>
      </c>
      <c r="K258" s="235" t="s">
        <v>1249</v>
      </c>
      <c r="L258" s="72"/>
      <c r="M258" s="240" t="s">
        <v>21</v>
      </c>
      <c r="N258" s="241" t="s">
        <v>43</v>
      </c>
      <c r="O258" s="47"/>
      <c r="P258" s="242">
        <f>O258*H258</f>
        <v>0</v>
      </c>
      <c r="Q258" s="242">
        <v>0</v>
      </c>
      <c r="R258" s="242">
        <f>Q258*H258</f>
        <v>0</v>
      </c>
      <c r="S258" s="242">
        <v>0</v>
      </c>
      <c r="T258" s="243">
        <f>S258*H258</f>
        <v>0</v>
      </c>
      <c r="AR258" s="24" t="s">
        <v>169</v>
      </c>
      <c r="AT258" s="24" t="s">
        <v>164</v>
      </c>
      <c r="AU258" s="24" t="s">
        <v>80</v>
      </c>
      <c r="AY258" s="24" t="s">
        <v>161</v>
      </c>
      <c r="BE258" s="244">
        <f>IF(N258="základní",J258,0)</f>
        <v>0</v>
      </c>
      <c r="BF258" s="244">
        <f>IF(N258="snížená",J258,0)</f>
        <v>0</v>
      </c>
      <c r="BG258" s="244">
        <f>IF(N258="zákl. přenesená",J258,0)</f>
        <v>0</v>
      </c>
      <c r="BH258" s="244">
        <f>IF(N258="sníž. přenesená",J258,0)</f>
        <v>0</v>
      </c>
      <c r="BI258" s="244">
        <f>IF(N258="nulová",J258,0)</f>
        <v>0</v>
      </c>
      <c r="BJ258" s="24" t="s">
        <v>80</v>
      </c>
      <c r="BK258" s="244">
        <f>ROUND(I258*H258,2)</f>
        <v>0</v>
      </c>
      <c r="BL258" s="24" t="s">
        <v>169</v>
      </c>
      <c r="BM258" s="24" t="s">
        <v>1676</v>
      </c>
    </row>
    <row r="259" s="11" customFormat="1" ht="37.44" customHeight="1">
      <c r="B259" s="217"/>
      <c r="C259" s="218"/>
      <c r="D259" s="219" t="s">
        <v>71</v>
      </c>
      <c r="E259" s="220" t="s">
        <v>1677</v>
      </c>
      <c r="F259" s="220" t="s">
        <v>112</v>
      </c>
      <c r="G259" s="218"/>
      <c r="H259" s="218"/>
      <c r="I259" s="221"/>
      <c r="J259" s="222">
        <f>BK259</f>
        <v>0</v>
      </c>
      <c r="K259" s="218"/>
      <c r="L259" s="223"/>
      <c r="M259" s="224"/>
      <c r="N259" s="225"/>
      <c r="O259" s="225"/>
      <c r="P259" s="226">
        <f>SUM(P260:P272)</f>
        <v>0</v>
      </c>
      <c r="Q259" s="225"/>
      <c r="R259" s="226">
        <f>SUM(R260:R272)</f>
        <v>0</v>
      </c>
      <c r="S259" s="225"/>
      <c r="T259" s="227">
        <f>SUM(T260:T272)</f>
        <v>0</v>
      </c>
      <c r="AR259" s="228" t="s">
        <v>80</v>
      </c>
      <c r="AT259" s="229" t="s">
        <v>71</v>
      </c>
      <c r="AU259" s="229" t="s">
        <v>72</v>
      </c>
      <c r="AY259" s="228" t="s">
        <v>161</v>
      </c>
      <c r="BK259" s="230">
        <f>SUM(BK260:BK272)</f>
        <v>0</v>
      </c>
    </row>
    <row r="260" s="1" customFormat="1" ht="16.5" customHeight="1">
      <c r="B260" s="46"/>
      <c r="C260" s="233" t="s">
        <v>978</v>
      </c>
      <c r="D260" s="233" t="s">
        <v>164</v>
      </c>
      <c r="E260" s="234" t="s">
        <v>1678</v>
      </c>
      <c r="F260" s="235" t="s">
        <v>1679</v>
      </c>
      <c r="G260" s="236" t="s">
        <v>1253</v>
      </c>
      <c r="H260" s="237">
        <v>25</v>
      </c>
      <c r="I260" s="238"/>
      <c r="J260" s="239">
        <f>ROUND(I260*H260,2)</f>
        <v>0</v>
      </c>
      <c r="K260" s="235" t="s">
        <v>1249</v>
      </c>
      <c r="L260" s="72"/>
      <c r="M260" s="240" t="s">
        <v>21</v>
      </c>
      <c r="N260" s="241" t="s">
        <v>43</v>
      </c>
      <c r="O260" s="47"/>
      <c r="P260" s="242">
        <f>O260*H260</f>
        <v>0</v>
      </c>
      <c r="Q260" s="242">
        <v>0</v>
      </c>
      <c r="R260" s="242">
        <f>Q260*H260</f>
        <v>0</v>
      </c>
      <c r="S260" s="242">
        <v>0</v>
      </c>
      <c r="T260" s="243">
        <f>S260*H260</f>
        <v>0</v>
      </c>
      <c r="AR260" s="24" t="s">
        <v>169</v>
      </c>
      <c r="AT260" s="24" t="s">
        <v>164</v>
      </c>
      <c r="AU260" s="24" t="s">
        <v>80</v>
      </c>
      <c r="AY260" s="24" t="s">
        <v>161</v>
      </c>
      <c r="BE260" s="244">
        <f>IF(N260="základní",J260,0)</f>
        <v>0</v>
      </c>
      <c r="BF260" s="244">
        <f>IF(N260="snížená",J260,0)</f>
        <v>0</v>
      </c>
      <c r="BG260" s="244">
        <f>IF(N260="zákl. přenesená",J260,0)</f>
        <v>0</v>
      </c>
      <c r="BH260" s="244">
        <f>IF(N260="sníž. přenesená",J260,0)</f>
        <v>0</v>
      </c>
      <c r="BI260" s="244">
        <f>IF(N260="nulová",J260,0)</f>
        <v>0</v>
      </c>
      <c r="BJ260" s="24" t="s">
        <v>80</v>
      </c>
      <c r="BK260" s="244">
        <f>ROUND(I260*H260,2)</f>
        <v>0</v>
      </c>
      <c r="BL260" s="24" t="s">
        <v>169</v>
      </c>
      <c r="BM260" s="24" t="s">
        <v>1680</v>
      </c>
    </row>
    <row r="261" s="1" customFormat="1" ht="16.5" customHeight="1">
      <c r="B261" s="46"/>
      <c r="C261" s="233" t="s">
        <v>982</v>
      </c>
      <c r="D261" s="233" t="s">
        <v>164</v>
      </c>
      <c r="E261" s="234" t="s">
        <v>1678</v>
      </c>
      <c r="F261" s="235" t="s">
        <v>1679</v>
      </c>
      <c r="G261" s="236" t="s">
        <v>1253</v>
      </c>
      <c r="H261" s="237">
        <v>9</v>
      </c>
      <c r="I261" s="238"/>
      <c r="J261" s="239">
        <f>ROUND(I261*H261,2)</f>
        <v>0</v>
      </c>
      <c r="K261" s="235" t="s">
        <v>1249</v>
      </c>
      <c r="L261" s="72"/>
      <c r="M261" s="240" t="s">
        <v>21</v>
      </c>
      <c r="N261" s="241" t="s">
        <v>43</v>
      </c>
      <c r="O261" s="47"/>
      <c r="P261" s="242">
        <f>O261*H261</f>
        <v>0</v>
      </c>
      <c r="Q261" s="242">
        <v>0</v>
      </c>
      <c r="R261" s="242">
        <f>Q261*H261</f>
        <v>0</v>
      </c>
      <c r="S261" s="242">
        <v>0</v>
      </c>
      <c r="T261" s="243">
        <f>S261*H261</f>
        <v>0</v>
      </c>
      <c r="AR261" s="24" t="s">
        <v>169</v>
      </c>
      <c r="AT261" s="24" t="s">
        <v>164</v>
      </c>
      <c r="AU261" s="24" t="s">
        <v>80</v>
      </c>
      <c r="AY261" s="24" t="s">
        <v>161</v>
      </c>
      <c r="BE261" s="244">
        <f>IF(N261="základní",J261,0)</f>
        <v>0</v>
      </c>
      <c r="BF261" s="244">
        <f>IF(N261="snížená",J261,0)</f>
        <v>0</v>
      </c>
      <c r="BG261" s="244">
        <f>IF(N261="zákl. přenesená",J261,0)</f>
        <v>0</v>
      </c>
      <c r="BH261" s="244">
        <f>IF(N261="sníž. přenesená",J261,0)</f>
        <v>0</v>
      </c>
      <c r="BI261" s="244">
        <f>IF(N261="nulová",J261,0)</f>
        <v>0</v>
      </c>
      <c r="BJ261" s="24" t="s">
        <v>80</v>
      </c>
      <c r="BK261" s="244">
        <f>ROUND(I261*H261,2)</f>
        <v>0</v>
      </c>
      <c r="BL261" s="24" t="s">
        <v>169</v>
      </c>
      <c r="BM261" s="24" t="s">
        <v>1681</v>
      </c>
    </row>
    <row r="262" s="1" customFormat="1" ht="16.5" customHeight="1">
      <c r="B262" s="46"/>
      <c r="C262" s="233" t="s">
        <v>986</v>
      </c>
      <c r="D262" s="233" t="s">
        <v>164</v>
      </c>
      <c r="E262" s="234" t="s">
        <v>1678</v>
      </c>
      <c r="F262" s="235" t="s">
        <v>1679</v>
      </c>
      <c r="G262" s="236" t="s">
        <v>1253</v>
      </c>
      <c r="H262" s="237">
        <v>7</v>
      </c>
      <c r="I262" s="238"/>
      <c r="J262" s="239">
        <f>ROUND(I262*H262,2)</f>
        <v>0</v>
      </c>
      <c r="K262" s="235" t="s">
        <v>1249</v>
      </c>
      <c r="L262" s="72"/>
      <c r="M262" s="240" t="s">
        <v>21</v>
      </c>
      <c r="N262" s="241" t="s">
        <v>43</v>
      </c>
      <c r="O262" s="47"/>
      <c r="P262" s="242">
        <f>O262*H262</f>
        <v>0</v>
      </c>
      <c r="Q262" s="242">
        <v>0</v>
      </c>
      <c r="R262" s="242">
        <f>Q262*H262</f>
        <v>0</v>
      </c>
      <c r="S262" s="242">
        <v>0</v>
      </c>
      <c r="T262" s="243">
        <f>S262*H262</f>
        <v>0</v>
      </c>
      <c r="AR262" s="24" t="s">
        <v>169</v>
      </c>
      <c r="AT262" s="24" t="s">
        <v>164</v>
      </c>
      <c r="AU262" s="24" t="s">
        <v>80</v>
      </c>
      <c r="AY262" s="24" t="s">
        <v>161</v>
      </c>
      <c r="BE262" s="244">
        <f>IF(N262="základní",J262,0)</f>
        <v>0</v>
      </c>
      <c r="BF262" s="244">
        <f>IF(N262="snížená",J262,0)</f>
        <v>0</v>
      </c>
      <c r="BG262" s="244">
        <f>IF(N262="zákl. přenesená",J262,0)</f>
        <v>0</v>
      </c>
      <c r="BH262" s="244">
        <f>IF(N262="sníž. přenesená",J262,0)</f>
        <v>0</v>
      </c>
      <c r="BI262" s="244">
        <f>IF(N262="nulová",J262,0)</f>
        <v>0</v>
      </c>
      <c r="BJ262" s="24" t="s">
        <v>80</v>
      </c>
      <c r="BK262" s="244">
        <f>ROUND(I262*H262,2)</f>
        <v>0</v>
      </c>
      <c r="BL262" s="24" t="s">
        <v>169</v>
      </c>
      <c r="BM262" s="24" t="s">
        <v>1682</v>
      </c>
    </row>
    <row r="263" s="1" customFormat="1" ht="16.5" customHeight="1">
      <c r="B263" s="46"/>
      <c r="C263" s="233" t="s">
        <v>990</v>
      </c>
      <c r="D263" s="233" t="s">
        <v>164</v>
      </c>
      <c r="E263" s="234" t="s">
        <v>1678</v>
      </c>
      <c r="F263" s="235" t="s">
        <v>1679</v>
      </c>
      <c r="G263" s="236" t="s">
        <v>1253</v>
      </c>
      <c r="H263" s="237">
        <v>15</v>
      </c>
      <c r="I263" s="238"/>
      <c r="J263" s="239">
        <f>ROUND(I263*H263,2)</f>
        <v>0</v>
      </c>
      <c r="K263" s="235" t="s">
        <v>1249</v>
      </c>
      <c r="L263" s="72"/>
      <c r="M263" s="240" t="s">
        <v>21</v>
      </c>
      <c r="N263" s="241" t="s">
        <v>43</v>
      </c>
      <c r="O263" s="47"/>
      <c r="P263" s="242">
        <f>O263*H263</f>
        <v>0</v>
      </c>
      <c r="Q263" s="242">
        <v>0</v>
      </c>
      <c r="R263" s="242">
        <f>Q263*H263</f>
        <v>0</v>
      </c>
      <c r="S263" s="242">
        <v>0</v>
      </c>
      <c r="T263" s="243">
        <f>S263*H263</f>
        <v>0</v>
      </c>
      <c r="AR263" s="24" t="s">
        <v>169</v>
      </c>
      <c r="AT263" s="24" t="s">
        <v>164</v>
      </c>
      <c r="AU263" s="24" t="s">
        <v>80</v>
      </c>
      <c r="AY263" s="24" t="s">
        <v>161</v>
      </c>
      <c r="BE263" s="244">
        <f>IF(N263="základní",J263,0)</f>
        <v>0</v>
      </c>
      <c r="BF263" s="244">
        <f>IF(N263="snížená",J263,0)</f>
        <v>0</v>
      </c>
      <c r="BG263" s="244">
        <f>IF(N263="zákl. přenesená",J263,0)</f>
        <v>0</v>
      </c>
      <c r="BH263" s="244">
        <f>IF(N263="sníž. přenesená",J263,0)</f>
        <v>0</v>
      </c>
      <c r="BI263" s="244">
        <f>IF(N263="nulová",J263,0)</f>
        <v>0</v>
      </c>
      <c r="BJ263" s="24" t="s">
        <v>80</v>
      </c>
      <c r="BK263" s="244">
        <f>ROUND(I263*H263,2)</f>
        <v>0</v>
      </c>
      <c r="BL263" s="24" t="s">
        <v>169</v>
      </c>
      <c r="BM263" s="24" t="s">
        <v>1683</v>
      </c>
    </row>
    <row r="264" s="1" customFormat="1" ht="16.5" customHeight="1">
      <c r="B264" s="46"/>
      <c r="C264" s="233" t="s">
        <v>994</v>
      </c>
      <c r="D264" s="233" t="s">
        <v>164</v>
      </c>
      <c r="E264" s="234" t="s">
        <v>1678</v>
      </c>
      <c r="F264" s="235" t="s">
        <v>1679</v>
      </c>
      <c r="G264" s="236" t="s">
        <v>1253</v>
      </c>
      <c r="H264" s="237">
        <v>10</v>
      </c>
      <c r="I264" s="238"/>
      <c r="J264" s="239">
        <f>ROUND(I264*H264,2)</f>
        <v>0</v>
      </c>
      <c r="K264" s="235" t="s">
        <v>1249</v>
      </c>
      <c r="L264" s="72"/>
      <c r="M264" s="240" t="s">
        <v>21</v>
      </c>
      <c r="N264" s="241" t="s">
        <v>43</v>
      </c>
      <c r="O264" s="47"/>
      <c r="P264" s="242">
        <f>O264*H264</f>
        <v>0</v>
      </c>
      <c r="Q264" s="242">
        <v>0</v>
      </c>
      <c r="R264" s="242">
        <f>Q264*H264</f>
        <v>0</v>
      </c>
      <c r="S264" s="242">
        <v>0</v>
      </c>
      <c r="T264" s="243">
        <f>S264*H264</f>
        <v>0</v>
      </c>
      <c r="AR264" s="24" t="s">
        <v>169</v>
      </c>
      <c r="AT264" s="24" t="s">
        <v>164</v>
      </c>
      <c r="AU264" s="24" t="s">
        <v>80</v>
      </c>
      <c r="AY264" s="24" t="s">
        <v>161</v>
      </c>
      <c r="BE264" s="244">
        <f>IF(N264="základní",J264,0)</f>
        <v>0</v>
      </c>
      <c r="BF264" s="244">
        <f>IF(N264="snížená",J264,0)</f>
        <v>0</v>
      </c>
      <c r="BG264" s="244">
        <f>IF(N264="zákl. přenesená",J264,0)</f>
        <v>0</v>
      </c>
      <c r="BH264" s="244">
        <f>IF(N264="sníž. přenesená",J264,0)</f>
        <v>0</v>
      </c>
      <c r="BI264" s="244">
        <f>IF(N264="nulová",J264,0)</f>
        <v>0</v>
      </c>
      <c r="BJ264" s="24" t="s">
        <v>80</v>
      </c>
      <c r="BK264" s="244">
        <f>ROUND(I264*H264,2)</f>
        <v>0</v>
      </c>
      <c r="BL264" s="24" t="s">
        <v>169</v>
      </c>
      <c r="BM264" s="24" t="s">
        <v>1684</v>
      </c>
    </row>
    <row r="265" s="1" customFormat="1" ht="16.5" customHeight="1">
      <c r="B265" s="46"/>
      <c r="C265" s="233" t="s">
        <v>1001</v>
      </c>
      <c r="D265" s="233" t="s">
        <v>164</v>
      </c>
      <c r="E265" s="234" t="s">
        <v>1678</v>
      </c>
      <c r="F265" s="235" t="s">
        <v>1679</v>
      </c>
      <c r="G265" s="236" t="s">
        <v>1253</v>
      </c>
      <c r="H265" s="237">
        <v>10</v>
      </c>
      <c r="I265" s="238"/>
      <c r="J265" s="239">
        <f>ROUND(I265*H265,2)</f>
        <v>0</v>
      </c>
      <c r="K265" s="235" t="s">
        <v>1249</v>
      </c>
      <c r="L265" s="72"/>
      <c r="M265" s="240" t="s">
        <v>21</v>
      </c>
      <c r="N265" s="241" t="s">
        <v>43</v>
      </c>
      <c r="O265" s="47"/>
      <c r="P265" s="242">
        <f>O265*H265</f>
        <v>0</v>
      </c>
      <c r="Q265" s="242">
        <v>0</v>
      </c>
      <c r="R265" s="242">
        <f>Q265*H265</f>
        <v>0</v>
      </c>
      <c r="S265" s="242">
        <v>0</v>
      </c>
      <c r="T265" s="243">
        <f>S265*H265</f>
        <v>0</v>
      </c>
      <c r="AR265" s="24" t="s">
        <v>169</v>
      </c>
      <c r="AT265" s="24" t="s">
        <v>164</v>
      </c>
      <c r="AU265" s="24" t="s">
        <v>80</v>
      </c>
      <c r="AY265" s="24" t="s">
        <v>161</v>
      </c>
      <c r="BE265" s="244">
        <f>IF(N265="základní",J265,0)</f>
        <v>0</v>
      </c>
      <c r="BF265" s="244">
        <f>IF(N265="snížená",J265,0)</f>
        <v>0</v>
      </c>
      <c r="BG265" s="244">
        <f>IF(N265="zákl. přenesená",J265,0)</f>
        <v>0</v>
      </c>
      <c r="BH265" s="244">
        <f>IF(N265="sníž. přenesená",J265,0)</f>
        <v>0</v>
      </c>
      <c r="BI265" s="244">
        <f>IF(N265="nulová",J265,0)</f>
        <v>0</v>
      </c>
      <c r="BJ265" s="24" t="s">
        <v>80</v>
      </c>
      <c r="BK265" s="244">
        <f>ROUND(I265*H265,2)</f>
        <v>0</v>
      </c>
      <c r="BL265" s="24" t="s">
        <v>169</v>
      </c>
      <c r="BM265" s="24" t="s">
        <v>1685</v>
      </c>
    </row>
    <row r="266" s="1" customFormat="1" ht="16.5" customHeight="1">
      <c r="B266" s="46"/>
      <c r="C266" s="233" t="s">
        <v>1006</v>
      </c>
      <c r="D266" s="233" t="s">
        <v>164</v>
      </c>
      <c r="E266" s="234" t="s">
        <v>1678</v>
      </c>
      <c r="F266" s="235" t="s">
        <v>1679</v>
      </c>
      <c r="G266" s="236" t="s">
        <v>1253</v>
      </c>
      <c r="H266" s="237">
        <v>3</v>
      </c>
      <c r="I266" s="238"/>
      <c r="J266" s="239">
        <f>ROUND(I266*H266,2)</f>
        <v>0</v>
      </c>
      <c r="K266" s="235" t="s">
        <v>1249</v>
      </c>
      <c r="L266" s="72"/>
      <c r="M266" s="240" t="s">
        <v>21</v>
      </c>
      <c r="N266" s="241" t="s">
        <v>43</v>
      </c>
      <c r="O266" s="47"/>
      <c r="P266" s="242">
        <f>O266*H266</f>
        <v>0</v>
      </c>
      <c r="Q266" s="242">
        <v>0</v>
      </c>
      <c r="R266" s="242">
        <f>Q266*H266</f>
        <v>0</v>
      </c>
      <c r="S266" s="242">
        <v>0</v>
      </c>
      <c r="T266" s="243">
        <f>S266*H266</f>
        <v>0</v>
      </c>
      <c r="AR266" s="24" t="s">
        <v>169</v>
      </c>
      <c r="AT266" s="24" t="s">
        <v>164</v>
      </c>
      <c r="AU266" s="24" t="s">
        <v>80</v>
      </c>
      <c r="AY266" s="24" t="s">
        <v>161</v>
      </c>
      <c r="BE266" s="244">
        <f>IF(N266="základní",J266,0)</f>
        <v>0</v>
      </c>
      <c r="BF266" s="244">
        <f>IF(N266="snížená",J266,0)</f>
        <v>0</v>
      </c>
      <c r="BG266" s="244">
        <f>IF(N266="zákl. přenesená",J266,0)</f>
        <v>0</v>
      </c>
      <c r="BH266" s="244">
        <f>IF(N266="sníž. přenesená",J266,0)</f>
        <v>0</v>
      </c>
      <c r="BI266" s="244">
        <f>IF(N266="nulová",J266,0)</f>
        <v>0</v>
      </c>
      <c r="BJ266" s="24" t="s">
        <v>80</v>
      </c>
      <c r="BK266" s="244">
        <f>ROUND(I266*H266,2)</f>
        <v>0</v>
      </c>
      <c r="BL266" s="24" t="s">
        <v>169</v>
      </c>
      <c r="BM266" s="24" t="s">
        <v>1686</v>
      </c>
    </row>
    <row r="267" s="1" customFormat="1" ht="16.5" customHeight="1">
      <c r="B267" s="46"/>
      <c r="C267" s="233" t="s">
        <v>1011</v>
      </c>
      <c r="D267" s="233" t="s">
        <v>164</v>
      </c>
      <c r="E267" s="234" t="s">
        <v>1678</v>
      </c>
      <c r="F267" s="235" t="s">
        <v>1679</v>
      </c>
      <c r="G267" s="236" t="s">
        <v>1253</v>
      </c>
      <c r="H267" s="237">
        <v>1</v>
      </c>
      <c r="I267" s="238"/>
      <c r="J267" s="239">
        <f>ROUND(I267*H267,2)</f>
        <v>0</v>
      </c>
      <c r="K267" s="235" t="s">
        <v>1249</v>
      </c>
      <c r="L267" s="72"/>
      <c r="M267" s="240" t="s">
        <v>21</v>
      </c>
      <c r="N267" s="241" t="s">
        <v>43</v>
      </c>
      <c r="O267" s="47"/>
      <c r="P267" s="242">
        <f>O267*H267</f>
        <v>0</v>
      </c>
      <c r="Q267" s="242">
        <v>0</v>
      </c>
      <c r="R267" s="242">
        <f>Q267*H267</f>
        <v>0</v>
      </c>
      <c r="S267" s="242">
        <v>0</v>
      </c>
      <c r="T267" s="243">
        <f>S267*H267</f>
        <v>0</v>
      </c>
      <c r="AR267" s="24" t="s">
        <v>169</v>
      </c>
      <c r="AT267" s="24" t="s">
        <v>164</v>
      </c>
      <c r="AU267" s="24" t="s">
        <v>80</v>
      </c>
      <c r="AY267" s="24" t="s">
        <v>161</v>
      </c>
      <c r="BE267" s="244">
        <f>IF(N267="základní",J267,0)</f>
        <v>0</v>
      </c>
      <c r="BF267" s="244">
        <f>IF(N267="snížená",J267,0)</f>
        <v>0</v>
      </c>
      <c r="BG267" s="244">
        <f>IF(N267="zákl. přenesená",J267,0)</f>
        <v>0</v>
      </c>
      <c r="BH267" s="244">
        <f>IF(N267="sníž. přenesená",J267,0)</f>
        <v>0</v>
      </c>
      <c r="BI267" s="244">
        <f>IF(N267="nulová",J267,0)</f>
        <v>0</v>
      </c>
      <c r="BJ267" s="24" t="s">
        <v>80</v>
      </c>
      <c r="BK267" s="244">
        <f>ROUND(I267*H267,2)</f>
        <v>0</v>
      </c>
      <c r="BL267" s="24" t="s">
        <v>169</v>
      </c>
      <c r="BM267" s="24" t="s">
        <v>1687</v>
      </c>
    </row>
    <row r="268" s="1" customFormat="1" ht="16.5" customHeight="1">
      <c r="B268" s="46"/>
      <c r="C268" s="233" t="s">
        <v>1017</v>
      </c>
      <c r="D268" s="233" t="s">
        <v>164</v>
      </c>
      <c r="E268" s="234" t="s">
        <v>1678</v>
      </c>
      <c r="F268" s="235" t="s">
        <v>1679</v>
      </c>
      <c r="G268" s="236" t="s">
        <v>1253</v>
      </c>
      <c r="H268" s="237">
        <v>2</v>
      </c>
      <c r="I268" s="238"/>
      <c r="J268" s="239">
        <f>ROUND(I268*H268,2)</f>
        <v>0</v>
      </c>
      <c r="K268" s="235" t="s">
        <v>1249</v>
      </c>
      <c r="L268" s="72"/>
      <c r="M268" s="240" t="s">
        <v>21</v>
      </c>
      <c r="N268" s="241" t="s">
        <v>43</v>
      </c>
      <c r="O268" s="47"/>
      <c r="P268" s="242">
        <f>O268*H268</f>
        <v>0</v>
      </c>
      <c r="Q268" s="242">
        <v>0</v>
      </c>
      <c r="R268" s="242">
        <f>Q268*H268</f>
        <v>0</v>
      </c>
      <c r="S268" s="242">
        <v>0</v>
      </c>
      <c r="T268" s="243">
        <f>S268*H268</f>
        <v>0</v>
      </c>
      <c r="AR268" s="24" t="s">
        <v>169</v>
      </c>
      <c r="AT268" s="24" t="s">
        <v>164</v>
      </c>
      <c r="AU268" s="24" t="s">
        <v>80</v>
      </c>
      <c r="AY268" s="24" t="s">
        <v>161</v>
      </c>
      <c r="BE268" s="244">
        <f>IF(N268="základní",J268,0)</f>
        <v>0</v>
      </c>
      <c r="BF268" s="244">
        <f>IF(N268="snížená",J268,0)</f>
        <v>0</v>
      </c>
      <c r="BG268" s="244">
        <f>IF(N268="zákl. přenesená",J268,0)</f>
        <v>0</v>
      </c>
      <c r="BH268" s="244">
        <f>IF(N268="sníž. přenesená",J268,0)</f>
        <v>0</v>
      </c>
      <c r="BI268" s="244">
        <f>IF(N268="nulová",J268,0)</f>
        <v>0</v>
      </c>
      <c r="BJ268" s="24" t="s">
        <v>80</v>
      </c>
      <c r="BK268" s="244">
        <f>ROUND(I268*H268,2)</f>
        <v>0</v>
      </c>
      <c r="BL268" s="24" t="s">
        <v>169</v>
      </c>
      <c r="BM268" s="24" t="s">
        <v>1688</v>
      </c>
    </row>
    <row r="269" s="1" customFormat="1" ht="16.5" customHeight="1">
      <c r="B269" s="46"/>
      <c r="C269" s="233" t="s">
        <v>1689</v>
      </c>
      <c r="D269" s="233" t="s">
        <v>164</v>
      </c>
      <c r="E269" s="234" t="s">
        <v>1690</v>
      </c>
      <c r="F269" s="235" t="s">
        <v>1691</v>
      </c>
      <c r="G269" s="236" t="s">
        <v>1253</v>
      </c>
      <c r="H269" s="237">
        <v>1</v>
      </c>
      <c r="I269" s="238"/>
      <c r="J269" s="239">
        <f>ROUND(I269*H269,2)</f>
        <v>0</v>
      </c>
      <c r="K269" s="235" t="s">
        <v>1249</v>
      </c>
      <c r="L269" s="72"/>
      <c r="M269" s="240" t="s">
        <v>21</v>
      </c>
      <c r="N269" s="241" t="s">
        <v>43</v>
      </c>
      <c r="O269" s="47"/>
      <c r="P269" s="242">
        <f>O269*H269</f>
        <v>0</v>
      </c>
      <c r="Q269" s="242">
        <v>0</v>
      </c>
      <c r="R269" s="242">
        <f>Q269*H269</f>
        <v>0</v>
      </c>
      <c r="S269" s="242">
        <v>0</v>
      </c>
      <c r="T269" s="243">
        <f>S269*H269</f>
        <v>0</v>
      </c>
      <c r="AR269" s="24" t="s">
        <v>169</v>
      </c>
      <c r="AT269" s="24" t="s">
        <v>164</v>
      </c>
      <c r="AU269" s="24" t="s">
        <v>80</v>
      </c>
      <c r="AY269" s="24" t="s">
        <v>161</v>
      </c>
      <c r="BE269" s="244">
        <f>IF(N269="základní",J269,0)</f>
        <v>0</v>
      </c>
      <c r="BF269" s="244">
        <f>IF(N269="snížená",J269,0)</f>
        <v>0</v>
      </c>
      <c r="BG269" s="244">
        <f>IF(N269="zákl. přenesená",J269,0)</f>
        <v>0</v>
      </c>
      <c r="BH269" s="244">
        <f>IF(N269="sníž. přenesená",J269,0)</f>
        <v>0</v>
      </c>
      <c r="BI269" s="244">
        <f>IF(N269="nulová",J269,0)</f>
        <v>0</v>
      </c>
      <c r="BJ269" s="24" t="s">
        <v>80</v>
      </c>
      <c r="BK269" s="244">
        <f>ROUND(I269*H269,2)</f>
        <v>0</v>
      </c>
      <c r="BL269" s="24" t="s">
        <v>169</v>
      </c>
      <c r="BM269" s="24" t="s">
        <v>1692</v>
      </c>
    </row>
    <row r="270" s="1" customFormat="1" ht="16.5" customHeight="1">
      <c r="B270" s="46"/>
      <c r="C270" s="233" t="s">
        <v>1693</v>
      </c>
      <c r="D270" s="233" t="s">
        <v>164</v>
      </c>
      <c r="E270" s="234" t="s">
        <v>1694</v>
      </c>
      <c r="F270" s="235" t="s">
        <v>1695</v>
      </c>
      <c r="G270" s="236" t="s">
        <v>1253</v>
      </c>
      <c r="H270" s="237">
        <v>1</v>
      </c>
      <c r="I270" s="238"/>
      <c r="J270" s="239">
        <f>ROUND(I270*H270,2)</f>
        <v>0</v>
      </c>
      <c r="K270" s="235" t="s">
        <v>1249</v>
      </c>
      <c r="L270" s="72"/>
      <c r="M270" s="240" t="s">
        <v>21</v>
      </c>
      <c r="N270" s="241" t="s">
        <v>43</v>
      </c>
      <c r="O270" s="47"/>
      <c r="P270" s="242">
        <f>O270*H270</f>
        <v>0</v>
      </c>
      <c r="Q270" s="242">
        <v>0</v>
      </c>
      <c r="R270" s="242">
        <f>Q270*H270</f>
        <v>0</v>
      </c>
      <c r="S270" s="242">
        <v>0</v>
      </c>
      <c r="T270" s="243">
        <f>S270*H270</f>
        <v>0</v>
      </c>
      <c r="AR270" s="24" t="s">
        <v>169</v>
      </c>
      <c r="AT270" s="24" t="s">
        <v>164</v>
      </c>
      <c r="AU270" s="24" t="s">
        <v>80</v>
      </c>
      <c r="AY270" s="24" t="s">
        <v>161</v>
      </c>
      <c r="BE270" s="244">
        <f>IF(N270="základní",J270,0)</f>
        <v>0</v>
      </c>
      <c r="BF270" s="244">
        <f>IF(N270="snížená",J270,0)</f>
        <v>0</v>
      </c>
      <c r="BG270" s="244">
        <f>IF(N270="zákl. přenesená",J270,0)</f>
        <v>0</v>
      </c>
      <c r="BH270" s="244">
        <f>IF(N270="sníž. přenesená",J270,0)</f>
        <v>0</v>
      </c>
      <c r="BI270" s="244">
        <f>IF(N270="nulová",J270,0)</f>
        <v>0</v>
      </c>
      <c r="BJ270" s="24" t="s">
        <v>80</v>
      </c>
      <c r="BK270" s="244">
        <f>ROUND(I270*H270,2)</f>
        <v>0</v>
      </c>
      <c r="BL270" s="24" t="s">
        <v>169</v>
      </c>
      <c r="BM270" s="24" t="s">
        <v>1696</v>
      </c>
    </row>
    <row r="271" s="1" customFormat="1" ht="16.5" customHeight="1">
      <c r="B271" s="46"/>
      <c r="C271" s="233" t="s">
        <v>1697</v>
      </c>
      <c r="D271" s="233" t="s">
        <v>164</v>
      </c>
      <c r="E271" s="234" t="s">
        <v>1698</v>
      </c>
      <c r="F271" s="235" t="s">
        <v>1699</v>
      </c>
      <c r="G271" s="236" t="s">
        <v>1253</v>
      </c>
      <c r="H271" s="237">
        <v>1</v>
      </c>
      <c r="I271" s="238"/>
      <c r="J271" s="239">
        <f>ROUND(I271*H271,2)</f>
        <v>0</v>
      </c>
      <c r="K271" s="235" t="s">
        <v>1249</v>
      </c>
      <c r="L271" s="72"/>
      <c r="M271" s="240" t="s">
        <v>21</v>
      </c>
      <c r="N271" s="241" t="s">
        <v>43</v>
      </c>
      <c r="O271" s="47"/>
      <c r="P271" s="242">
        <f>O271*H271</f>
        <v>0</v>
      </c>
      <c r="Q271" s="242">
        <v>0</v>
      </c>
      <c r="R271" s="242">
        <f>Q271*H271</f>
        <v>0</v>
      </c>
      <c r="S271" s="242">
        <v>0</v>
      </c>
      <c r="T271" s="243">
        <f>S271*H271</f>
        <v>0</v>
      </c>
      <c r="AR271" s="24" t="s">
        <v>169</v>
      </c>
      <c r="AT271" s="24" t="s">
        <v>164</v>
      </c>
      <c r="AU271" s="24" t="s">
        <v>80</v>
      </c>
      <c r="AY271" s="24" t="s">
        <v>161</v>
      </c>
      <c r="BE271" s="244">
        <f>IF(N271="základní",J271,0)</f>
        <v>0</v>
      </c>
      <c r="BF271" s="244">
        <f>IF(N271="snížená",J271,0)</f>
        <v>0</v>
      </c>
      <c r="BG271" s="244">
        <f>IF(N271="zákl. přenesená",J271,0)</f>
        <v>0</v>
      </c>
      <c r="BH271" s="244">
        <f>IF(N271="sníž. přenesená",J271,0)</f>
        <v>0</v>
      </c>
      <c r="BI271" s="244">
        <f>IF(N271="nulová",J271,0)</f>
        <v>0</v>
      </c>
      <c r="BJ271" s="24" t="s">
        <v>80</v>
      </c>
      <c r="BK271" s="244">
        <f>ROUND(I271*H271,2)</f>
        <v>0</v>
      </c>
      <c r="BL271" s="24" t="s">
        <v>169</v>
      </c>
      <c r="BM271" s="24" t="s">
        <v>1700</v>
      </c>
    </row>
    <row r="272" s="1" customFormat="1" ht="16.5" customHeight="1">
      <c r="B272" s="46"/>
      <c r="C272" s="233" t="s">
        <v>1701</v>
      </c>
      <c r="D272" s="233" t="s">
        <v>164</v>
      </c>
      <c r="E272" s="234" t="s">
        <v>1702</v>
      </c>
      <c r="F272" s="235" t="s">
        <v>1703</v>
      </c>
      <c r="G272" s="236" t="s">
        <v>1253</v>
      </c>
      <c r="H272" s="237">
        <v>1</v>
      </c>
      <c r="I272" s="238"/>
      <c r="J272" s="239">
        <f>ROUND(I272*H272,2)</f>
        <v>0</v>
      </c>
      <c r="K272" s="235" t="s">
        <v>1249</v>
      </c>
      <c r="L272" s="72"/>
      <c r="M272" s="240" t="s">
        <v>21</v>
      </c>
      <c r="N272" s="291" t="s">
        <v>43</v>
      </c>
      <c r="O272" s="292"/>
      <c r="P272" s="293">
        <f>O272*H272</f>
        <v>0</v>
      </c>
      <c r="Q272" s="293">
        <v>0</v>
      </c>
      <c r="R272" s="293">
        <f>Q272*H272</f>
        <v>0</v>
      </c>
      <c r="S272" s="293">
        <v>0</v>
      </c>
      <c r="T272" s="294">
        <f>S272*H272</f>
        <v>0</v>
      </c>
      <c r="AR272" s="24" t="s">
        <v>169</v>
      </c>
      <c r="AT272" s="24" t="s">
        <v>164</v>
      </c>
      <c r="AU272" s="24" t="s">
        <v>80</v>
      </c>
      <c r="AY272" s="24" t="s">
        <v>161</v>
      </c>
      <c r="BE272" s="244">
        <f>IF(N272="základní",J272,0)</f>
        <v>0</v>
      </c>
      <c r="BF272" s="244">
        <f>IF(N272="snížená",J272,0)</f>
        <v>0</v>
      </c>
      <c r="BG272" s="244">
        <f>IF(N272="zákl. přenesená",J272,0)</f>
        <v>0</v>
      </c>
      <c r="BH272" s="244">
        <f>IF(N272="sníž. přenesená",J272,0)</f>
        <v>0</v>
      </c>
      <c r="BI272" s="244">
        <f>IF(N272="nulová",J272,0)</f>
        <v>0</v>
      </c>
      <c r="BJ272" s="24" t="s">
        <v>80</v>
      </c>
      <c r="BK272" s="244">
        <f>ROUND(I272*H272,2)</f>
        <v>0</v>
      </c>
      <c r="BL272" s="24" t="s">
        <v>169</v>
      </c>
      <c r="BM272" s="24" t="s">
        <v>1704</v>
      </c>
    </row>
    <row r="273" s="1" customFormat="1" ht="6.96" customHeight="1">
      <c r="B273" s="67"/>
      <c r="C273" s="68"/>
      <c r="D273" s="68"/>
      <c r="E273" s="68"/>
      <c r="F273" s="68"/>
      <c r="G273" s="68"/>
      <c r="H273" s="68"/>
      <c r="I273" s="178"/>
      <c r="J273" s="68"/>
      <c r="K273" s="68"/>
      <c r="L273" s="72"/>
    </row>
  </sheetData>
  <sheetProtection sheet="1" autoFilter="0" formatColumns="0" formatRows="0" objects="1" scenarios="1" spinCount="100000" saltValue="rWOnTz+ZmCGxr6K9aXHniNX3W6jBUnW2KSTwAUY1e0SkTuOl6OTwbzxl/ZlPvYkDF6xNv8LItUayeSNx957mTQ==" hashValue="udPzUWZjGHVEHwonJpGbUY4ZhSdk318RDLiqdek8eG6VJmlESZnAlbeuRl0sKmejbNi9Ox/LrMGWD1B8rj1Ikw==" algorithmName="SHA-512" password="CC35"/>
  <autoFilter ref="C80:K272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98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>
      <c r="B8" s="28"/>
      <c r="C8" s="29"/>
      <c r="D8" s="40" t="s">
        <v>120</v>
      </c>
      <c r="E8" s="29"/>
      <c r="F8" s="29"/>
      <c r="G8" s="29"/>
      <c r="H8" s="29"/>
      <c r="I8" s="154"/>
      <c r="J8" s="29"/>
      <c r="K8" s="31"/>
    </row>
    <row r="9" s="1" customFormat="1" ht="16.5" customHeight="1">
      <c r="B9" s="46"/>
      <c r="C9" s="47"/>
      <c r="D9" s="47"/>
      <c r="E9" s="155" t="s">
        <v>1705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0" t="s">
        <v>1706</v>
      </c>
      <c r="E10" s="47"/>
      <c r="F10" s="47"/>
      <c r="G10" s="47"/>
      <c r="H10" s="47"/>
      <c r="I10" s="156"/>
      <c r="J10" s="47"/>
      <c r="K10" s="51"/>
    </row>
    <row r="11" s="1" customFormat="1" ht="36.96" customHeight="1">
      <c r="B11" s="46"/>
      <c r="C11" s="47"/>
      <c r="D11" s="47"/>
      <c r="E11" s="157" t="s">
        <v>1707</v>
      </c>
      <c r="F11" s="47"/>
      <c r="G11" s="47"/>
      <c r="H11" s="47"/>
      <c r="I11" s="156"/>
      <c r="J11" s="47"/>
      <c r="K11" s="51"/>
    </row>
    <row r="12" s="1" customFormat="1">
      <c r="B12" s="46"/>
      <c r="C12" s="47"/>
      <c r="D12" s="47"/>
      <c r="E12" s="47"/>
      <c r="F12" s="47"/>
      <c r="G12" s="47"/>
      <c r="H12" s="47"/>
      <c r="I12" s="156"/>
      <c r="J12" s="47"/>
      <c r="K12" s="51"/>
    </row>
    <row r="13" s="1" customFormat="1" ht="14.4" customHeight="1">
      <c r="B13" s="46"/>
      <c r="C13" s="47"/>
      <c r="D13" s="40" t="s">
        <v>20</v>
      </c>
      <c r="E13" s="47"/>
      <c r="F13" s="35" t="s">
        <v>21</v>
      </c>
      <c r="G13" s="47"/>
      <c r="H13" s="47"/>
      <c r="I13" s="158" t="s">
        <v>22</v>
      </c>
      <c r="J13" s="35" t="s">
        <v>21</v>
      </c>
      <c r="K13" s="51"/>
    </row>
    <row r="14" s="1" customFormat="1" ht="14.4" customHeight="1">
      <c r="B14" s="46"/>
      <c r="C14" s="47"/>
      <c r="D14" s="40" t="s">
        <v>23</v>
      </c>
      <c r="E14" s="47"/>
      <c r="F14" s="35" t="s">
        <v>1708</v>
      </c>
      <c r="G14" s="47"/>
      <c r="H14" s="47"/>
      <c r="I14" s="158" t="s">
        <v>25</v>
      </c>
      <c r="J14" s="159" t="str">
        <f>'Rekapitulace stavby'!AN8</f>
        <v>7. 2. 2019</v>
      </c>
      <c r="K14" s="51"/>
    </row>
    <row r="15" s="1" customFormat="1" ht="10.8" customHeight="1">
      <c r="B15" s="46"/>
      <c r="C15" s="47"/>
      <c r="D15" s="47"/>
      <c r="E15" s="47"/>
      <c r="F15" s="47"/>
      <c r="G15" s="47"/>
      <c r="H15" s="47"/>
      <c r="I15" s="156"/>
      <c r="J15" s="47"/>
      <c r="K15" s="51"/>
    </row>
    <row r="16" s="1" customFormat="1" ht="14.4" customHeight="1">
      <c r="B16" s="46"/>
      <c r="C16" s="47"/>
      <c r="D16" s="40" t="s">
        <v>27</v>
      </c>
      <c r="E16" s="47"/>
      <c r="F16" s="47"/>
      <c r="G16" s="47"/>
      <c r="H16" s="47"/>
      <c r="I16" s="158" t="s">
        <v>28</v>
      </c>
      <c r="J16" s="35" t="str">
        <f>IF('Rekapitulace stavby'!AN10="","",'Rekapitulace stavby'!AN10)</f>
        <v/>
      </c>
      <c r="K16" s="51"/>
    </row>
    <row r="17" s="1" customFormat="1" ht="18" customHeight="1">
      <c r="B17" s="46"/>
      <c r="C17" s="47"/>
      <c r="D17" s="47"/>
      <c r="E17" s="35" t="str">
        <f>IF('Rekapitulace stavby'!E11="","",'Rekapitulace stavby'!E11)</f>
        <v>Obec Všelibice</v>
      </c>
      <c r="F17" s="47"/>
      <c r="G17" s="47"/>
      <c r="H17" s="47"/>
      <c r="I17" s="158" t="s">
        <v>30</v>
      </c>
      <c r="J17" s="35" t="str">
        <f>IF('Rekapitulace stavby'!AN11="","",'Rekapitulace stavby'!AN11)</f>
        <v/>
      </c>
      <c r="K17" s="51"/>
    </row>
    <row r="18" s="1" customFormat="1" ht="6.96" customHeight="1">
      <c r="B18" s="46"/>
      <c r="C18" s="47"/>
      <c r="D18" s="47"/>
      <c r="E18" s="47"/>
      <c r="F18" s="47"/>
      <c r="G18" s="47"/>
      <c r="H18" s="47"/>
      <c r="I18" s="156"/>
      <c r="J18" s="47"/>
      <c r="K18" s="51"/>
    </row>
    <row r="19" s="1" customFormat="1" ht="14.4" customHeight="1">
      <c r="B19" s="46"/>
      <c r="C19" s="47"/>
      <c r="D19" s="40" t="s">
        <v>31</v>
      </c>
      <c r="E19" s="47"/>
      <c r="F19" s="47"/>
      <c r="G19" s="47"/>
      <c r="H19" s="47"/>
      <c r="I19" s="158" t="s">
        <v>28</v>
      </c>
      <c r="J19" s="35" t="str">
        <f>IF('Rekapitulace stavby'!AN13="Vyplň údaj","",IF('Rekapitulace stavby'!AN13="","",'Rekapitulace stavby'!AN13))</f>
        <v/>
      </c>
      <c r="K19" s="51"/>
    </row>
    <row r="20" s="1" customFormat="1" ht="18" customHeight="1">
      <c r="B20" s="46"/>
      <c r="C20" s="47"/>
      <c r="D20" s="47"/>
      <c r="E20" s="35" t="str">
        <f>IF('Rekapitulace stavby'!E14="Vyplň údaj","",IF('Rekapitulace stavby'!E14="","",'Rekapitulace stavby'!E14))</f>
        <v/>
      </c>
      <c r="F20" s="47"/>
      <c r="G20" s="47"/>
      <c r="H20" s="47"/>
      <c r="I20" s="158" t="s">
        <v>30</v>
      </c>
      <c r="J20" s="35" t="str">
        <f>IF('Rekapitulace stavby'!AN14="Vyplň údaj","",IF('Rekapitulace stavby'!AN14="","",'Rekapitulace stavby'!AN14))</f>
        <v/>
      </c>
      <c r="K20" s="51"/>
    </row>
    <row r="21" s="1" customFormat="1" ht="6.96" customHeight="1">
      <c r="B21" s="46"/>
      <c r="C21" s="47"/>
      <c r="D21" s="47"/>
      <c r="E21" s="47"/>
      <c r="F21" s="47"/>
      <c r="G21" s="47"/>
      <c r="H21" s="47"/>
      <c r="I21" s="156"/>
      <c r="J21" s="47"/>
      <c r="K21" s="51"/>
    </row>
    <row r="22" s="1" customFormat="1" ht="14.4" customHeight="1">
      <c r="B22" s="46"/>
      <c r="C22" s="47"/>
      <c r="D22" s="40" t="s">
        <v>33</v>
      </c>
      <c r="E22" s="47"/>
      <c r="F22" s="47"/>
      <c r="G22" s="47"/>
      <c r="H22" s="47"/>
      <c r="I22" s="158" t="s">
        <v>28</v>
      </c>
      <c r="J22" s="35" t="str">
        <f>IF('Rekapitulace stavby'!AN16="","",'Rekapitulace stavby'!AN16)</f>
        <v/>
      </c>
      <c r="K22" s="51"/>
    </row>
    <row r="23" s="1" customFormat="1" ht="18" customHeight="1">
      <c r="B23" s="46"/>
      <c r="C23" s="47"/>
      <c r="D23" s="47"/>
      <c r="E23" s="35" t="str">
        <f>IF('Rekapitulace stavby'!E17="","",'Rekapitulace stavby'!E17)</f>
        <v>Ing.R.Hladký</v>
      </c>
      <c r="F23" s="47"/>
      <c r="G23" s="47"/>
      <c r="H23" s="47"/>
      <c r="I23" s="158" t="s">
        <v>30</v>
      </c>
      <c r="J23" s="35" t="str">
        <f>IF('Rekapitulace stavby'!AN17="","",'Rekapitulace stavby'!AN17)</f>
        <v/>
      </c>
      <c r="K23" s="51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156"/>
      <c r="J24" s="47"/>
      <c r="K24" s="51"/>
    </row>
    <row r="25" s="1" customFormat="1" ht="14.4" customHeight="1">
      <c r="B25" s="46"/>
      <c r="C25" s="47"/>
      <c r="D25" s="40" t="s">
        <v>36</v>
      </c>
      <c r="E25" s="47"/>
      <c r="F25" s="47"/>
      <c r="G25" s="47"/>
      <c r="H25" s="47"/>
      <c r="I25" s="156"/>
      <c r="J25" s="47"/>
      <c r="K25" s="51"/>
    </row>
    <row r="26" s="7" customFormat="1" ht="16.5" customHeight="1">
      <c r="B26" s="160"/>
      <c r="C26" s="161"/>
      <c r="D26" s="161"/>
      <c r="E26" s="44" t="s">
        <v>21</v>
      </c>
      <c r="F26" s="44"/>
      <c r="G26" s="44"/>
      <c r="H26" s="44"/>
      <c r="I26" s="162"/>
      <c r="J26" s="161"/>
      <c r="K26" s="163"/>
    </row>
    <row r="27" s="1" customFormat="1" ht="6.96" customHeight="1">
      <c r="B27" s="46"/>
      <c r="C27" s="47"/>
      <c r="D27" s="47"/>
      <c r="E27" s="47"/>
      <c r="F27" s="47"/>
      <c r="G27" s="47"/>
      <c r="H27" s="47"/>
      <c r="I27" s="156"/>
      <c r="J27" s="47"/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25.44" customHeight="1">
      <c r="B29" s="46"/>
      <c r="C29" s="47"/>
      <c r="D29" s="166" t="s">
        <v>38</v>
      </c>
      <c r="E29" s="47"/>
      <c r="F29" s="47"/>
      <c r="G29" s="47"/>
      <c r="H29" s="47"/>
      <c r="I29" s="156"/>
      <c r="J29" s="167">
        <f>ROUND(J87,2)</f>
        <v>0</v>
      </c>
      <c r="K29" s="51"/>
    </row>
    <row r="30" s="1" customFormat="1" ht="6.96" customHeight="1">
      <c r="B30" s="46"/>
      <c r="C30" s="47"/>
      <c r="D30" s="106"/>
      <c r="E30" s="106"/>
      <c r="F30" s="106"/>
      <c r="G30" s="106"/>
      <c r="H30" s="106"/>
      <c r="I30" s="164"/>
      <c r="J30" s="106"/>
      <c r="K30" s="165"/>
    </row>
    <row r="31" s="1" customFormat="1" ht="14.4" customHeight="1">
      <c r="B31" s="46"/>
      <c r="C31" s="47"/>
      <c r="D31" s="47"/>
      <c r="E31" s="47"/>
      <c r="F31" s="52" t="s">
        <v>40</v>
      </c>
      <c r="G31" s="47"/>
      <c r="H31" s="47"/>
      <c r="I31" s="168" t="s">
        <v>39</v>
      </c>
      <c r="J31" s="52" t="s">
        <v>41</v>
      </c>
      <c r="K31" s="51"/>
    </row>
    <row r="32" s="1" customFormat="1" ht="14.4" customHeight="1">
      <c r="B32" s="46"/>
      <c r="C32" s="47"/>
      <c r="D32" s="55" t="s">
        <v>42</v>
      </c>
      <c r="E32" s="55" t="s">
        <v>43</v>
      </c>
      <c r="F32" s="169">
        <f>ROUND(SUM(BE87:BE115), 2)</f>
        <v>0</v>
      </c>
      <c r="G32" s="47"/>
      <c r="H32" s="47"/>
      <c r="I32" s="170">
        <v>0.20999999999999999</v>
      </c>
      <c r="J32" s="169">
        <f>ROUND(ROUND((SUM(BE87:BE115)), 2)*I32, 2)</f>
        <v>0</v>
      </c>
      <c r="K32" s="51"/>
    </row>
    <row r="33" s="1" customFormat="1" ht="14.4" customHeight="1">
      <c r="B33" s="46"/>
      <c r="C33" s="47"/>
      <c r="D33" s="47"/>
      <c r="E33" s="55" t="s">
        <v>44</v>
      </c>
      <c r="F33" s="169">
        <f>ROUND(SUM(BF87:BF115), 2)</f>
        <v>0</v>
      </c>
      <c r="G33" s="47"/>
      <c r="H33" s="47"/>
      <c r="I33" s="170">
        <v>0.14999999999999999</v>
      </c>
      <c r="J33" s="169">
        <f>ROUND(ROUND((SUM(BF87:BF115)), 2)*I33, 2)</f>
        <v>0</v>
      </c>
      <c r="K33" s="51"/>
    </row>
    <row r="34" hidden="1" s="1" customFormat="1" ht="14.4" customHeight="1">
      <c r="B34" s="46"/>
      <c r="C34" s="47"/>
      <c r="D34" s="47"/>
      <c r="E34" s="55" t="s">
        <v>45</v>
      </c>
      <c r="F34" s="169">
        <f>ROUND(SUM(BG87:BG115), 2)</f>
        <v>0</v>
      </c>
      <c r="G34" s="47"/>
      <c r="H34" s="47"/>
      <c r="I34" s="170">
        <v>0.20999999999999999</v>
      </c>
      <c r="J34" s="169">
        <v>0</v>
      </c>
      <c r="K34" s="51"/>
    </row>
    <row r="35" hidden="1" s="1" customFormat="1" ht="14.4" customHeight="1">
      <c r="B35" s="46"/>
      <c r="C35" s="47"/>
      <c r="D35" s="47"/>
      <c r="E35" s="55" t="s">
        <v>46</v>
      </c>
      <c r="F35" s="169">
        <f>ROUND(SUM(BH87:BH115), 2)</f>
        <v>0</v>
      </c>
      <c r="G35" s="47"/>
      <c r="H35" s="47"/>
      <c r="I35" s="170">
        <v>0.14999999999999999</v>
      </c>
      <c r="J35" s="169">
        <v>0</v>
      </c>
      <c r="K35" s="51"/>
    </row>
    <row r="36" hidden="1" s="1" customFormat="1" ht="14.4" customHeight="1">
      <c r="B36" s="46"/>
      <c r="C36" s="47"/>
      <c r="D36" s="47"/>
      <c r="E36" s="55" t="s">
        <v>47</v>
      </c>
      <c r="F36" s="169">
        <f>ROUND(SUM(BI87:BI115), 2)</f>
        <v>0</v>
      </c>
      <c r="G36" s="47"/>
      <c r="H36" s="47"/>
      <c r="I36" s="170">
        <v>0</v>
      </c>
      <c r="J36" s="169">
        <v>0</v>
      </c>
      <c r="K36" s="51"/>
    </row>
    <row r="37" s="1" customFormat="1" ht="6.96" customHeight="1">
      <c r="B37" s="46"/>
      <c r="C37" s="47"/>
      <c r="D37" s="47"/>
      <c r="E37" s="47"/>
      <c r="F37" s="47"/>
      <c r="G37" s="47"/>
      <c r="H37" s="47"/>
      <c r="I37" s="156"/>
      <c r="J37" s="47"/>
      <c r="K37" s="51"/>
    </row>
    <row r="38" s="1" customFormat="1" ht="25.44" customHeight="1">
      <c r="B38" s="46"/>
      <c r="C38" s="171"/>
      <c r="D38" s="172" t="s">
        <v>48</v>
      </c>
      <c r="E38" s="98"/>
      <c r="F38" s="98"/>
      <c r="G38" s="173" t="s">
        <v>49</v>
      </c>
      <c r="H38" s="174" t="s">
        <v>50</v>
      </c>
      <c r="I38" s="175"/>
      <c r="J38" s="176">
        <f>SUM(J29:J36)</f>
        <v>0</v>
      </c>
      <c r="K38" s="177"/>
    </row>
    <row r="39" s="1" customFormat="1" ht="14.4" customHeight="1">
      <c r="B39" s="67"/>
      <c r="C39" s="68"/>
      <c r="D39" s="68"/>
      <c r="E39" s="68"/>
      <c r="F39" s="68"/>
      <c r="G39" s="68"/>
      <c r="H39" s="68"/>
      <c r="I39" s="178"/>
      <c r="J39" s="68"/>
      <c r="K39" s="69"/>
    </row>
    <row r="43" s="1" customFormat="1" ht="6.96" customHeight="1">
      <c r="B43" s="179"/>
      <c r="C43" s="180"/>
      <c r="D43" s="180"/>
      <c r="E43" s="180"/>
      <c r="F43" s="180"/>
      <c r="G43" s="180"/>
      <c r="H43" s="180"/>
      <c r="I43" s="181"/>
      <c r="J43" s="180"/>
      <c r="K43" s="182"/>
    </row>
    <row r="44" s="1" customFormat="1" ht="36.96" customHeight="1">
      <c r="B44" s="46"/>
      <c r="C44" s="30" t="s">
        <v>122</v>
      </c>
      <c r="D44" s="47"/>
      <c r="E44" s="47"/>
      <c r="F44" s="47"/>
      <c r="G44" s="47"/>
      <c r="H44" s="47"/>
      <c r="I44" s="156"/>
      <c r="J44" s="47"/>
      <c r="K44" s="51"/>
    </row>
    <row r="45" s="1" customFormat="1" ht="6.96" customHeight="1">
      <c r="B45" s="46"/>
      <c r="C45" s="47"/>
      <c r="D45" s="47"/>
      <c r="E45" s="47"/>
      <c r="F45" s="47"/>
      <c r="G45" s="47"/>
      <c r="H45" s="47"/>
      <c r="I45" s="156"/>
      <c r="J45" s="47"/>
      <c r="K45" s="51"/>
    </row>
    <row r="46" s="1" customFormat="1" ht="14.4" customHeight="1">
      <c r="B46" s="46"/>
      <c r="C46" s="40" t="s">
        <v>18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6.5" customHeight="1">
      <c r="B47" s="46"/>
      <c r="C47" s="47"/>
      <c r="D47" s="47"/>
      <c r="E47" s="155" t="str">
        <f>E7</f>
        <v>Revitalizace obecního úřadu Všelibice</v>
      </c>
      <c r="F47" s="40"/>
      <c r="G47" s="40"/>
      <c r="H47" s="40"/>
      <c r="I47" s="156"/>
      <c r="J47" s="47"/>
      <c r="K47" s="51"/>
    </row>
    <row r="48">
      <c r="B48" s="28"/>
      <c r="C48" s="40" t="s">
        <v>120</v>
      </c>
      <c r="D48" s="29"/>
      <c r="E48" s="29"/>
      <c r="F48" s="29"/>
      <c r="G48" s="29"/>
      <c r="H48" s="29"/>
      <c r="I48" s="154"/>
      <c r="J48" s="29"/>
      <c r="K48" s="31"/>
    </row>
    <row r="49" s="1" customFormat="1" ht="16.5" customHeight="1">
      <c r="B49" s="46"/>
      <c r="C49" s="47"/>
      <c r="D49" s="47"/>
      <c r="E49" s="155" t="s">
        <v>1705</v>
      </c>
      <c r="F49" s="47"/>
      <c r="G49" s="47"/>
      <c r="H49" s="47"/>
      <c r="I49" s="156"/>
      <c r="J49" s="47"/>
      <c r="K49" s="51"/>
    </row>
    <row r="50" s="1" customFormat="1" ht="14.4" customHeight="1">
      <c r="B50" s="46"/>
      <c r="C50" s="40" t="s">
        <v>1706</v>
      </c>
      <c r="D50" s="47"/>
      <c r="E50" s="47"/>
      <c r="F50" s="47"/>
      <c r="G50" s="47"/>
      <c r="H50" s="47"/>
      <c r="I50" s="156"/>
      <c r="J50" s="47"/>
      <c r="K50" s="51"/>
    </row>
    <row r="51" s="1" customFormat="1" ht="17.25" customHeight="1">
      <c r="B51" s="46"/>
      <c r="C51" s="47"/>
      <c r="D51" s="47"/>
      <c r="E51" s="157" t="str">
        <f>E11</f>
        <v>18_094_0510 - ELEKTRICKÁ ZABEZPEČOVACÍ SIGNALIZACE</v>
      </c>
      <c r="F51" s="47"/>
      <c r="G51" s="47"/>
      <c r="H51" s="47"/>
      <c r="I51" s="156"/>
      <c r="J51" s="47"/>
      <c r="K51" s="51"/>
    </row>
    <row r="52" s="1" customFormat="1" ht="6.96" customHeight="1">
      <c r="B52" s="46"/>
      <c r="C52" s="47"/>
      <c r="D52" s="47"/>
      <c r="E52" s="47"/>
      <c r="F52" s="47"/>
      <c r="G52" s="47"/>
      <c r="H52" s="47"/>
      <c r="I52" s="156"/>
      <c r="J52" s="47"/>
      <c r="K52" s="51"/>
    </row>
    <row r="53" s="1" customFormat="1" ht="18" customHeight="1">
      <c r="B53" s="46"/>
      <c r="C53" s="40" t="s">
        <v>23</v>
      </c>
      <c r="D53" s="47"/>
      <c r="E53" s="47"/>
      <c r="F53" s="35" t="str">
        <f>F14</f>
        <v xml:space="preserve"> </v>
      </c>
      <c r="G53" s="47"/>
      <c r="H53" s="47"/>
      <c r="I53" s="158" t="s">
        <v>25</v>
      </c>
      <c r="J53" s="159" t="str">
        <f>IF(J14="","",J14)</f>
        <v>7. 2. 2019</v>
      </c>
      <c r="K53" s="51"/>
    </row>
    <row r="54" s="1" customFormat="1" ht="6.96" customHeight="1">
      <c r="B54" s="46"/>
      <c r="C54" s="47"/>
      <c r="D54" s="47"/>
      <c r="E54" s="47"/>
      <c r="F54" s="47"/>
      <c r="G54" s="47"/>
      <c r="H54" s="47"/>
      <c r="I54" s="156"/>
      <c r="J54" s="47"/>
      <c r="K54" s="51"/>
    </row>
    <row r="55" s="1" customFormat="1">
      <c r="B55" s="46"/>
      <c r="C55" s="40" t="s">
        <v>27</v>
      </c>
      <c r="D55" s="47"/>
      <c r="E55" s="47"/>
      <c r="F55" s="35" t="str">
        <f>E17</f>
        <v>Obec Všelibice</v>
      </c>
      <c r="G55" s="47"/>
      <c r="H55" s="47"/>
      <c r="I55" s="158" t="s">
        <v>33</v>
      </c>
      <c r="J55" s="44" t="str">
        <f>E23</f>
        <v>Ing.R.Hladký</v>
      </c>
      <c r="K55" s="51"/>
    </row>
    <row r="56" s="1" customFormat="1" ht="14.4" customHeight="1">
      <c r="B56" s="46"/>
      <c r="C56" s="40" t="s">
        <v>31</v>
      </c>
      <c r="D56" s="47"/>
      <c r="E56" s="47"/>
      <c r="F56" s="35" t="str">
        <f>IF(E20="","",E20)</f>
        <v/>
      </c>
      <c r="G56" s="47"/>
      <c r="H56" s="47"/>
      <c r="I56" s="156"/>
      <c r="J56" s="183"/>
      <c r="K56" s="51"/>
    </row>
    <row r="57" s="1" customFormat="1" ht="10.32" customHeight="1">
      <c r="B57" s="46"/>
      <c r="C57" s="47"/>
      <c r="D57" s="47"/>
      <c r="E57" s="47"/>
      <c r="F57" s="47"/>
      <c r="G57" s="47"/>
      <c r="H57" s="47"/>
      <c r="I57" s="156"/>
      <c r="J57" s="47"/>
      <c r="K57" s="51"/>
    </row>
    <row r="58" s="1" customFormat="1" ht="29.28" customHeight="1">
      <c r="B58" s="46"/>
      <c r="C58" s="184" t="s">
        <v>123</v>
      </c>
      <c r="D58" s="171"/>
      <c r="E58" s="171"/>
      <c r="F58" s="171"/>
      <c r="G58" s="171"/>
      <c r="H58" s="171"/>
      <c r="I58" s="185"/>
      <c r="J58" s="186" t="s">
        <v>124</v>
      </c>
      <c r="K58" s="187"/>
    </row>
    <row r="59" s="1" customFormat="1" ht="10.32" customHeight="1">
      <c r="B59" s="46"/>
      <c r="C59" s="47"/>
      <c r="D59" s="47"/>
      <c r="E59" s="47"/>
      <c r="F59" s="47"/>
      <c r="G59" s="47"/>
      <c r="H59" s="47"/>
      <c r="I59" s="156"/>
      <c r="J59" s="47"/>
      <c r="K59" s="51"/>
    </row>
    <row r="60" s="1" customFormat="1" ht="29.28" customHeight="1">
      <c r="B60" s="46"/>
      <c r="C60" s="188" t="s">
        <v>125</v>
      </c>
      <c r="D60" s="47"/>
      <c r="E60" s="47"/>
      <c r="F60" s="47"/>
      <c r="G60" s="47"/>
      <c r="H60" s="47"/>
      <c r="I60" s="156"/>
      <c r="J60" s="167">
        <f>J87</f>
        <v>0</v>
      </c>
      <c r="K60" s="51"/>
      <c r="AU60" s="24" t="s">
        <v>126</v>
      </c>
    </row>
    <row r="61" s="8" customFormat="1" ht="24.96" customHeight="1">
      <c r="B61" s="189"/>
      <c r="C61" s="190"/>
      <c r="D61" s="191" t="s">
        <v>1709</v>
      </c>
      <c r="E61" s="192"/>
      <c r="F61" s="192"/>
      <c r="G61" s="192"/>
      <c r="H61" s="192"/>
      <c r="I61" s="193"/>
      <c r="J61" s="194">
        <f>J88</f>
        <v>0</v>
      </c>
      <c r="K61" s="195"/>
    </row>
    <row r="62" s="8" customFormat="1" ht="24.96" customHeight="1">
      <c r="B62" s="189"/>
      <c r="C62" s="190"/>
      <c r="D62" s="191" t="s">
        <v>1710</v>
      </c>
      <c r="E62" s="192"/>
      <c r="F62" s="192"/>
      <c r="G62" s="192"/>
      <c r="H62" s="192"/>
      <c r="I62" s="193"/>
      <c r="J62" s="194">
        <f>J93</f>
        <v>0</v>
      </c>
      <c r="K62" s="195"/>
    </row>
    <row r="63" s="8" customFormat="1" ht="24.96" customHeight="1">
      <c r="B63" s="189"/>
      <c r="C63" s="190"/>
      <c r="D63" s="191" t="s">
        <v>1711</v>
      </c>
      <c r="E63" s="192"/>
      <c r="F63" s="192"/>
      <c r="G63" s="192"/>
      <c r="H63" s="192"/>
      <c r="I63" s="193"/>
      <c r="J63" s="194">
        <f>J98</f>
        <v>0</v>
      </c>
      <c r="K63" s="195"/>
    </row>
    <row r="64" s="8" customFormat="1" ht="24.96" customHeight="1">
      <c r="B64" s="189"/>
      <c r="C64" s="190"/>
      <c r="D64" s="191" t="s">
        <v>1712</v>
      </c>
      <c r="E64" s="192"/>
      <c r="F64" s="192"/>
      <c r="G64" s="192"/>
      <c r="H64" s="192"/>
      <c r="I64" s="193"/>
      <c r="J64" s="194">
        <f>J101</f>
        <v>0</v>
      </c>
      <c r="K64" s="195"/>
    </row>
    <row r="65" s="8" customFormat="1" ht="24.96" customHeight="1">
      <c r="B65" s="189"/>
      <c r="C65" s="190"/>
      <c r="D65" s="191" t="s">
        <v>1713</v>
      </c>
      <c r="E65" s="192"/>
      <c r="F65" s="192"/>
      <c r="G65" s="192"/>
      <c r="H65" s="192"/>
      <c r="I65" s="193"/>
      <c r="J65" s="194">
        <f>J108</f>
        <v>0</v>
      </c>
      <c r="K65" s="195"/>
    </row>
    <row r="66" s="1" customFormat="1" ht="21.84" customHeight="1">
      <c r="B66" s="46"/>
      <c r="C66" s="47"/>
      <c r="D66" s="47"/>
      <c r="E66" s="47"/>
      <c r="F66" s="47"/>
      <c r="G66" s="47"/>
      <c r="H66" s="47"/>
      <c r="I66" s="156"/>
      <c r="J66" s="47"/>
      <c r="K66" s="51"/>
    </row>
    <row r="67" s="1" customFormat="1" ht="6.96" customHeight="1">
      <c r="B67" s="67"/>
      <c r="C67" s="68"/>
      <c r="D67" s="68"/>
      <c r="E67" s="68"/>
      <c r="F67" s="68"/>
      <c r="G67" s="68"/>
      <c r="H67" s="68"/>
      <c r="I67" s="178"/>
      <c r="J67" s="68"/>
      <c r="K67" s="69"/>
    </row>
    <row r="71" s="1" customFormat="1" ht="6.96" customHeight="1">
      <c r="B71" s="70"/>
      <c r="C71" s="71"/>
      <c r="D71" s="71"/>
      <c r="E71" s="71"/>
      <c r="F71" s="71"/>
      <c r="G71" s="71"/>
      <c r="H71" s="71"/>
      <c r="I71" s="181"/>
      <c r="J71" s="71"/>
      <c r="K71" s="71"/>
      <c r="L71" s="72"/>
    </row>
    <row r="72" s="1" customFormat="1" ht="36.96" customHeight="1">
      <c r="B72" s="46"/>
      <c r="C72" s="73" t="s">
        <v>145</v>
      </c>
      <c r="D72" s="74"/>
      <c r="E72" s="74"/>
      <c r="F72" s="74"/>
      <c r="G72" s="74"/>
      <c r="H72" s="74"/>
      <c r="I72" s="203"/>
      <c r="J72" s="74"/>
      <c r="K72" s="74"/>
      <c r="L72" s="72"/>
    </row>
    <row r="73" s="1" customFormat="1" ht="6.96" customHeight="1">
      <c r="B73" s="46"/>
      <c r="C73" s="74"/>
      <c r="D73" s="74"/>
      <c r="E73" s="74"/>
      <c r="F73" s="74"/>
      <c r="G73" s="74"/>
      <c r="H73" s="74"/>
      <c r="I73" s="203"/>
      <c r="J73" s="74"/>
      <c r="K73" s="74"/>
      <c r="L73" s="72"/>
    </row>
    <row r="74" s="1" customFormat="1" ht="14.4" customHeight="1">
      <c r="B74" s="46"/>
      <c r="C74" s="76" t="s">
        <v>18</v>
      </c>
      <c r="D74" s="74"/>
      <c r="E74" s="74"/>
      <c r="F74" s="74"/>
      <c r="G74" s="74"/>
      <c r="H74" s="74"/>
      <c r="I74" s="203"/>
      <c r="J74" s="74"/>
      <c r="K74" s="74"/>
      <c r="L74" s="72"/>
    </row>
    <row r="75" s="1" customFormat="1" ht="16.5" customHeight="1">
      <c r="B75" s="46"/>
      <c r="C75" s="74"/>
      <c r="D75" s="74"/>
      <c r="E75" s="204" t="str">
        <f>E7</f>
        <v>Revitalizace obecního úřadu Všelibice</v>
      </c>
      <c r="F75" s="76"/>
      <c r="G75" s="76"/>
      <c r="H75" s="76"/>
      <c r="I75" s="203"/>
      <c r="J75" s="74"/>
      <c r="K75" s="74"/>
      <c r="L75" s="72"/>
    </row>
    <row r="76">
      <c r="B76" s="28"/>
      <c r="C76" s="76" t="s">
        <v>120</v>
      </c>
      <c r="D76" s="295"/>
      <c r="E76" s="295"/>
      <c r="F76" s="295"/>
      <c r="G76" s="295"/>
      <c r="H76" s="295"/>
      <c r="I76" s="148"/>
      <c r="J76" s="295"/>
      <c r="K76" s="295"/>
      <c r="L76" s="296"/>
    </row>
    <row r="77" s="1" customFormat="1" ht="16.5" customHeight="1">
      <c r="B77" s="46"/>
      <c r="C77" s="74"/>
      <c r="D77" s="74"/>
      <c r="E77" s="204" t="s">
        <v>1705</v>
      </c>
      <c r="F77" s="74"/>
      <c r="G77" s="74"/>
      <c r="H77" s="74"/>
      <c r="I77" s="203"/>
      <c r="J77" s="74"/>
      <c r="K77" s="74"/>
      <c r="L77" s="72"/>
    </row>
    <row r="78" s="1" customFormat="1" ht="14.4" customHeight="1">
      <c r="B78" s="46"/>
      <c r="C78" s="76" t="s">
        <v>1706</v>
      </c>
      <c r="D78" s="74"/>
      <c r="E78" s="74"/>
      <c r="F78" s="74"/>
      <c r="G78" s="74"/>
      <c r="H78" s="74"/>
      <c r="I78" s="203"/>
      <c r="J78" s="74"/>
      <c r="K78" s="74"/>
      <c r="L78" s="72"/>
    </row>
    <row r="79" s="1" customFormat="1" ht="17.25" customHeight="1">
      <c r="B79" s="46"/>
      <c r="C79" s="74"/>
      <c r="D79" s="74"/>
      <c r="E79" s="82" t="str">
        <f>E11</f>
        <v>18_094_0510 - ELEKTRICKÁ ZABEZPEČOVACÍ SIGNALIZACE</v>
      </c>
      <c r="F79" s="74"/>
      <c r="G79" s="74"/>
      <c r="H79" s="74"/>
      <c r="I79" s="203"/>
      <c r="J79" s="74"/>
      <c r="K79" s="74"/>
      <c r="L79" s="72"/>
    </row>
    <row r="80" s="1" customFormat="1" ht="6.96" customHeight="1">
      <c r="B80" s="46"/>
      <c r="C80" s="74"/>
      <c r="D80" s="74"/>
      <c r="E80" s="74"/>
      <c r="F80" s="74"/>
      <c r="G80" s="74"/>
      <c r="H80" s="74"/>
      <c r="I80" s="203"/>
      <c r="J80" s="74"/>
      <c r="K80" s="74"/>
      <c r="L80" s="72"/>
    </row>
    <row r="81" s="1" customFormat="1" ht="18" customHeight="1">
      <c r="B81" s="46"/>
      <c r="C81" s="76" t="s">
        <v>23</v>
      </c>
      <c r="D81" s="74"/>
      <c r="E81" s="74"/>
      <c r="F81" s="205" t="str">
        <f>F14</f>
        <v xml:space="preserve"> </v>
      </c>
      <c r="G81" s="74"/>
      <c r="H81" s="74"/>
      <c r="I81" s="206" t="s">
        <v>25</v>
      </c>
      <c r="J81" s="85" t="str">
        <f>IF(J14="","",J14)</f>
        <v>7. 2. 2019</v>
      </c>
      <c r="K81" s="74"/>
      <c r="L81" s="72"/>
    </row>
    <row r="82" s="1" customFormat="1" ht="6.96" customHeight="1">
      <c r="B82" s="46"/>
      <c r="C82" s="74"/>
      <c r="D82" s="74"/>
      <c r="E82" s="74"/>
      <c r="F82" s="74"/>
      <c r="G82" s="74"/>
      <c r="H82" s="74"/>
      <c r="I82" s="203"/>
      <c r="J82" s="74"/>
      <c r="K82" s="74"/>
      <c r="L82" s="72"/>
    </row>
    <row r="83" s="1" customFormat="1">
      <c r="B83" s="46"/>
      <c r="C83" s="76" t="s">
        <v>27</v>
      </c>
      <c r="D83" s="74"/>
      <c r="E83" s="74"/>
      <c r="F83" s="205" t="str">
        <f>E17</f>
        <v>Obec Všelibice</v>
      </c>
      <c r="G83" s="74"/>
      <c r="H83" s="74"/>
      <c r="I83" s="206" t="s">
        <v>33</v>
      </c>
      <c r="J83" s="205" t="str">
        <f>E23</f>
        <v>Ing.R.Hladký</v>
      </c>
      <c r="K83" s="74"/>
      <c r="L83" s="72"/>
    </row>
    <row r="84" s="1" customFormat="1" ht="14.4" customHeight="1">
      <c r="B84" s="46"/>
      <c r="C84" s="76" t="s">
        <v>31</v>
      </c>
      <c r="D84" s="74"/>
      <c r="E84" s="74"/>
      <c r="F84" s="205" t="str">
        <f>IF(E20="","",E20)</f>
        <v/>
      </c>
      <c r="G84" s="74"/>
      <c r="H84" s="74"/>
      <c r="I84" s="203"/>
      <c r="J84" s="74"/>
      <c r="K84" s="74"/>
      <c r="L84" s="72"/>
    </row>
    <row r="85" s="1" customFormat="1" ht="10.32" customHeight="1">
      <c r="B85" s="46"/>
      <c r="C85" s="74"/>
      <c r="D85" s="74"/>
      <c r="E85" s="74"/>
      <c r="F85" s="74"/>
      <c r="G85" s="74"/>
      <c r="H85" s="74"/>
      <c r="I85" s="203"/>
      <c r="J85" s="74"/>
      <c r="K85" s="74"/>
      <c r="L85" s="72"/>
    </row>
    <row r="86" s="10" customFormat="1" ht="29.28" customHeight="1">
      <c r="B86" s="207"/>
      <c r="C86" s="208" t="s">
        <v>146</v>
      </c>
      <c r="D86" s="209" t="s">
        <v>57</v>
      </c>
      <c r="E86" s="209" t="s">
        <v>53</v>
      </c>
      <c r="F86" s="209" t="s">
        <v>147</v>
      </c>
      <c r="G86" s="209" t="s">
        <v>148</v>
      </c>
      <c r="H86" s="209" t="s">
        <v>149</v>
      </c>
      <c r="I86" s="210" t="s">
        <v>150</v>
      </c>
      <c r="J86" s="209" t="s">
        <v>124</v>
      </c>
      <c r="K86" s="211" t="s">
        <v>151</v>
      </c>
      <c r="L86" s="212"/>
      <c r="M86" s="102" t="s">
        <v>152</v>
      </c>
      <c r="N86" s="103" t="s">
        <v>42</v>
      </c>
      <c r="O86" s="103" t="s">
        <v>153</v>
      </c>
      <c r="P86" s="103" t="s">
        <v>154</v>
      </c>
      <c r="Q86" s="103" t="s">
        <v>155</v>
      </c>
      <c r="R86" s="103" t="s">
        <v>156</v>
      </c>
      <c r="S86" s="103" t="s">
        <v>157</v>
      </c>
      <c r="T86" s="104" t="s">
        <v>158</v>
      </c>
    </row>
    <row r="87" s="1" customFormat="1" ht="29.28" customHeight="1">
      <c r="B87" s="46"/>
      <c r="C87" s="108" t="s">
        <v>125</v>
      </c>
      <c r="D87" s="74"/>
      <c r="E87" s="74"/>
      <c r="F87" s="74"/>
      <c r="G87" s="74"/>
      <c r="H87" s="74"/>
      <c r="I87" s="203"/>
      <c r="J87" s="213">
        <f>BK87</f>
        <v>0</v>
      </c>
      <c r="K87" s="74"/>
      <c r="L87" s="72"/>
      <c r="M87" s="105"/>
      <c r="N87" s="106"/>
      <c r="O87" s="106"/>
      <c r="P87" s="214">
        <f>P88+P93+P98+P101+P108</f>
        <v>0</v>
      </c>
      <c r="Q87" s="106"/>
      <c r="R87" s="214">
        <f>R88+R93+R98+R101+R108</f>
        <v>0</v>
      </c>
      <c r="S87" s="106"/>
      <c r="T87" s="215">
        <f>T88+T93+T98+T101+T108</f>
        <v>0</v>
      </c>
      <c r="AT87" s="24" t="s">
        <v>71</v>
      </c>
      <c r="AU87" s="24" t="s">
        <v>126</v>
      </c>
      <c r="BK87" s="216">
        <f>BK88+BK93+BK98+BK101+BK108</f>
        <v>0</v>
      </c>
    </row>
    <row r="88" s="11" customFormat="1" ht="37.44" customHeight="1">
      <c r="B88" s="217"/>
      <c r="C88" s="218"/>
      <c r="D88" s="219" t="s">
        <v>71</v>
      </c>
      <c r="E88" s="220" t="s">
        <v>1714</v>
      </c>
      <c r="F88" s="220" t="s">
        <v>1715</v>
      </c>
      <c r="G88" s="218"/>
      <c r="H88" s="218"/>
      <c r="I88" s="221"/>
      <c r="J88" s="222">
        <f>BK88</f>
        <v>0</v>
      </c>
      <c r="K88" s="218"/>
      <c r="L88" s="223"/>
      <c r="M88" s="224"/>
      <c r="N88" s="225"/>
      <c r="O88" s="225"/>
      <c r="P88" s="226">
        <f>SUM(P89:P92)</f>
        <v>0</v>
      </c>
      <c r="Q88" s="225"/>
      <c r="R88" s="226">
        <f>SUM(R89:R92)</f>
        <v>0</v>
      </c>
      <c r="S88" s="225"/>
      <c r="T88" s="227">
        <f>SUM(T89:T92)</f>
        <v>0</v>
      </c>
      <c r="AR88" s="228" t="s">
        <v>80</v>
      </c>
      <c r="AT88" s="229" t="s">
        <v>71</v>
      </c>
      <c r="AU88" s="229" t="s">
        <v>72</v>
      </c>
      <c r="AY88" s="228" t="s">
        <v>161</v>
      </c>
      <c r="BK88" s="230">
        <f>SUM(BK89:BK92)</f>
        <v>0</v>
      </c>
    </row>
    <row r="89" s="1" customFormat="1" ht="38.25" customHeight="1">
      <c r="B89" s="46"/>
      <c r="C89" s="233" t="s">
        <v>80</v>
      </c>
      <c r="D89" s="233" t="s">
        <v>164</v>
      </c>
      <c r="E89" s="234" t="s">
        <v>1716</v>
      </c>
      <c r="F89" s="235" t="s">
        <v>1717</v>
      </c>
      <c r="G89" s="236" t="s">
        <v>1253</v>
      </c>
      <c r="H89" s="237">
        <v>1</v>
      </c>
      <c r="I89" s="238"/>
      <c r="J89" s="239">
        <f>ROUND(I89*H89,2)</f>
        <v>0</v>
      </c>
      <c r="K89" s="235" t="s">
        <v>199</v>
      </c>
      <c r="L89" s="72"/>
      <c r="M89" s="240" t="s">
        <v>21</v>
      </c>
      <c r="N89" s="241" t="s">
        <v>43</v>
      </c>
      <c r="O89" s="47"/>
      <c r="P89" s="242">
        <f>O89*H89</f>
        <v>0</v>
      </c>
      <c r="Q89" s="242">
        <v>0</v>
      </c>
      <c r="R89" s="242">
        <f>Q89*H89</f>
        <v>0</v>
      </c>
      <c r="S89" s="242">
        <v>0</v>
      </c>
      <c r="T89" s="243">
        <f>S89*H89</f>
        <v>0</v>
      </c>
      <c r="AR89" s="24" t="s">
        <v>169</v>
      </c>
      <c r="AT89" s="24" t="s">
        <v>164</v>
      </c>
      <c r="AU89" s="24" t="s">
        <v>80</v>
      </c>
      <c r="AY89" s="24" t="s">
        <v>161</v>
      </c>
      <c r="BE89" s="244">
        <f>IF(N89="základní",J89,0)</f>
        <v>0</v>
      </c>
      <c r="BF89" s="244">
        <f>IF(N89="snížená",J89,0)</f>
        <v>0</v>
      </c>
      <c r="BG89" s="244">
        <f>IF(N89="zákl. přenesená",J89,0)</f>
        <v>0</v>
      </c>
      <c r="BH89" s="244">
        <f>IF(N89="sníž. přenesená",J89,0)</f>
        <v>0</v>
      </c>
      <c r="BI89" s="244">
        <f>IF(N89="nulová",J89,0)</f>
        <v>0</v>
      </c>
      <c r="BJ89" s="24" t="s">
        <v>80</v>
      </c>
      <c r="BK89" s="244">
        <f>ROUND(I89*H89,2)</f>
        <v>0</v>
      </c>
      <c r="BL89" s="24" t="s">
        <v>169</v>
      </c>
      <c r="BM89" s="24" t="s">
        <v>82</v>
      </c>
    </row>
    <row r="90" s="1" customFormat="1" ht="38.25" customHeight="1">
      <c r="B90" s="46"/>
      <c r="C90" s="233" t="s">
        <v>82</v>
      </c>
      <c r="D90" s="233" t="s">
        <v>164</v>
      </c>
      <c r="E90" s="234" t="s">
        <v>1718</v>
      </c>
      <c r="F90" s="235" t="s">
        <v>1719</v>
      </c>
      <c r="G90" s="236" t="s">
        <v>1253</v>
      </c>
      <c r="H90" s="237">
        <v>2</v>
      </c>
      <c r="I90" s="238"/>
      <c r="J90" s="239">
        <f>ROUND(I90*H90,2)</f>
        <v>0</v>
      </c>
      <c r="K90" s="235" t="s">
        <v>199</v>
      </c>
      <c r="L90" s="72"/>
      <c r="M90" s="240" t="s">
        <v>21</v>
      </c>
      <c r="N90" s="241" t="s">
        <v>43</v>
      </c>
      <c r="O90" s="47"/>
      <c r="P90" s="242">
        <f>O90*H90</f>
        <v>0</v>
      </c>
      <c r="Q90" s="242">
        <v>0</v>
      </c>
      <c r="R90" s="242">
        <f>Q90*H90</f>
        <v>0</v>
      </c>
      <c r="S90" s="242">
        <v>0</v>
      </c>
      <c r="T90" s="243">
        <f>S90*H90</f>
        <v>0</v>
      </c>
      <c r="AR90" s="24" t="s">
        <v>169</v>
      </c>
      <c r="AT90" s="24" t="s">
        <v>164</v>
      </c>
      <c r="AU90" s="24" t="s">
        <v>80</v>
      </c>
      <c r="AY90" s="24" t="s">
        <v>161</v>
      </c>
      <c r="BE90" s="244">
        <f>IF(N90="základní",J90,0)</f>
        <v>0</v>
      </c>
      <c r="BF90" s="244">
        <f>IF(N90="snížená",J90,0)</f>
        <v>0</v>
      </c>
      <c r="BG90" s="244">
        <f>IF(N90="zákl. přenesená",J90,0)</f>
        <v>0</v>
      </c>
      <c r="BH90" s="244">
        <f>IF(N90="sníž. přenesená",J90,0)</f>
        <v>0</v>
      </c>
      <c r="BI90" s="244">
        <f>IF(N90="nulová",J90,0)</f>
        <v>0</v>
      </c>
      <c r="BJ90" s="24" t="s">
        <v>80</v>
      </c>
      <c r="BK90" s="244">
        <f>ROUND(I90*H90,2)</f>
        <v>0</v>
      </c>
      <c r="BL90" s="24" t="s">
        <v>169</v>
      </c>
      <c r="BM90" s="24" t="s">
        <v>169</v>
      </c>
    </row>
    <row r="91" s="1" customFormat="1" ht="16.5" customHeight="1">
      <c r="B91" s="46"/>
      <c r="C91" s="233" t="s">
        <v>162</v>
      </c>
      <c r="D91" s="233" t="s">
        <v>164</v>
      </c>
      <c r="E91" s="234" t="s">
        <v>1720</v>
      </c>
      <c r="F91" s="235" t="s">
        <v>1721</v>
      </c>
      <c r="G91" s="236" t="s">
        <v>1253</v>
      </c>
      <c r="H91" s="237">
        <v>1</v>
      </c>
      <c r="I91" s="238"/>
      <c r="J91" s="239">
        <f>ROUND(I91*H91,2)</f>
        <v>0</v>
      </c>
      <c r="K91" s="235" t="s">
        <v>199</v>
      </c>
      <c r="L91" s="72"/>
      <c r="M91" s="240" t="s">
        <v>21</v>
      </c>
      <c r="N91" s="241" t="s">
        <v>43</v>
      </c>
      <c r="O91" s="47"/>
      <c r="P91" s="242">
        <f>O91*H91</f>
        <v>0</v>
      </c>
      <c r="Q91" s="242">
        <v>0</v>
      </c>
      <c r="R91" s="242">
        <f>Q91*H91</f>
        <v>0</v>
      </c>
      <c r="S91" s="242">
        <v>0</v>
      </c>
      <c r="T91" s="243">
        <f>S91*H91</f>
        <v>0</v>
      </c>
      <c r="AR91" s="24" t="s">
        <v>169</v>
      </c>
      <c r="AT91" s="24" t="s">
        <v>164</v>
      </c>
      <c r="AU91" s="24" t="s">
        <v>80</v>
      </c>
      <c r="AY91" s="24" t="s">
        <v>161</v>
      </c>
      <c r="BE91" s="244">
        <f>IF(N91="základní",J91,0)</f>
        <v>0</v>
      </c>
      <c r="BF91" s="244">
        <f>IF(N91="snížená",J91,0)</f>
        <v>0</v>
      </c>
      <c r="BG91" s="244">
        <f>IF(N91="zákl. přenesená",J91,0)</f>
        <v>0</v>
      </c>
      <c r="BH91" s="244">
        <f>IF(N91="sníž. přenesená",J91,0)</f>
        <v>0</v>
      </c>
      <c r="BI91" s="244">
        <f>IF(N91="nulová",J91,0)</f>
        <v>0</v>
      </c>
      <c r="BJ91" s="24" t="s">
        <v>80</v>
      </c>
      <c r="BK91" s="244">
        <f>ROUND(I91*H91,2)</f>
        <v>0</v>
      </c>
      <c r="BL91" s="24" t="s">
        <v>169</v>
      </c>
      <c r="BM91" s="24" t="s">
        <v>195</v>
      </c>
    </row>
    <row r="92" s="1" customFormat="1" ht="16.5" customHeight="1">
      <c r="B92" s="46"/>
      <c r="C92" s="233" t="s">
        <v>169</v>
      </c>
      <c r="D92" s="233" t="s">
        <v>164</v>
      </c>
      <c r="E92" s="234" t="s">
        <v>1722</v>
      </c>
      <c r="F92" s="235" t="s">
        <v>1723</v>
      </c>
      <c r="G92" s="236" t="s">
        <v>1253</v>
      </c>
      <c r="H92" s="237">
        <v>4</v>
      </c>
      <c r="I92" s="238"/>
      <c r="J92" s="239">
        <f>ROUND(I92*H92,2)</f>
        <v>0</v>
      </c>
      <c r="K92" s="235" t="s">
        <v>199</v>
      </c>
      <c r="L92" s="72"/>
      <c r="M92" s="240" t="s">
        <v>21</v>
      </c>
      <c r="N92" s="241" t="s">
        <v>43</v>
      </c>
      <c r="O92" s="47"/>
      <c r="P92" s="242">
        <f>O92*H92</f>
        <v>0</v>
      </c>
      <c r="Q92" s="242">
        <v>0</v>
      </c>
      <c r="R92" s="242">
        <f>Q92*H92</f>
        <v>0</v>
      </c>
      <c r="S92" s="242">
        <v>0</v>
      </c>
      <c r="T92" s="243">
        <f>S92*H92</f>
        <v>0</v>
      </c>
      <c r="AR92" s="24" t="s">
        <v>169</v>
      </c>
      <c r="AT92" s="24" t="s">
        <v>164</v>
      </c>
      <c r="AU92" s="24" t="s">
        <v>80</v>
      </c>
      <c r="AY92" s="24" t="s">
        <v>161</v>
      </c>
      <c r="BE92" s="244">
        <f>IF(N92="základní",J92,0)</f>
        <v>0</v>
      </c>
      <c r="BF92" s="244">
        <f>IF(N92="snížená",J92,0)</f>
        <v>0</v>
      </c>
      <c r="BG92" s="244">
        <f>IF(N92="zákl. přenesená",J92,0)</f>
        <v>0</v>
      </c>
      <c r="BH92" s="244">
        <f>IF(N92="sníž. přenesená",J92,0)</f>
        <v>0</v>
      </c>
      <c r="BI92" s="244">
        <f>IF(N92="nulová",J92,0)</f>
        <v>0</v>
      </c>
      <c r="BJ92" s="24" t="s">
        <v>80</v>
      </c>
      <c r="BK92" s="244">
        <f>ROUND(I92*H92,2)</f>
        <v>0</v>
      </c>
      <c r="BL92" s="24" t="s">
        <v>169</v>
      </c>
      <c r="BM92" s="24" t="s">
        <v>207</v>
      </c>
    </row>
    <row r="93" s="11" customFormat="1" ht="37.44" customHeight="1">
      <c r="B93" s="217"/>
      <c r="C93" s="218"/>
      <c r="D93" s="219" t="s">
        <v>71</v>
      </c>
      <c r="E93" s="220" t="s">
        <v>1724</v>
      </c>
      <c r="F93" s="220" t="s">
        <v>1725</v>
      </c>
      <c r="G93" s="218"/>
      <c r="H93" s="218"/>
      <c r="I93" s="221"/>
      <c r="J93" s="222">
        <f>BK93</f>
        <v>0</v>
      </c>
      <c r="K93" s="218"/>
      <c r="L93" s="223"/>
      <c r="M93" s="224"/>
      <c r="N93" s="225"/>
      <c r="O93" s="225"/>
      <c r="P93" s="226">
        <f>SUM(P94:P97)</f>
        <v>0</v>
      </c>
      <c r="Q93" s="225"/>
      <c r="R93" s="226">
        <f>SUM(R94:R97)</f>
        <v>0</v>
      </c>
      <c r="S93" s="225"/>
      <c r="T93" s="227">
        <f>SUM(T94:T97)</f>
        <v>0</v>
      </c>
      <c r="AR93" s="228" t="s">
        <v>80</v>
      </c>
      <c r="AT93" s="229" t="s">
        <v>71</v>
      </c>
      <c r="AU93" s="229" t="s">
        <v>72</v>
      </c>
      <c r="AY93" s="228" t="s">
        <v>161</v>
      </c>
      <c r="BK93" s="230">
        <f>SUM(BK94:BK97)</f>
        <v>0</v>
      </c>
    </row>
    <row r="94" s="1" customFormat="1" ht="38.25" customHeight="1">
      <c r="B94" s="46"/>
      <c r="C94" s="233" t="s">
        <v>188</v>
      </c>
      <c r="D94" s="233" t="s">
        <v>164</v>
      </c>
      <c r="E94" s="234" t="s">
        <v>1726</v>
      </c>
      <c r="F94" s="235" t="s">
        <v>1727</v>
      </c>
      <c r="G94" s="236" t="s">
        <v>1253</v>
      </c>
      <c r="H94" s="237">
        <v>2</v>
      </c>
      <c r="I94" s="238"/>
      <c r="J94" s="239">
        <f>ROUND(I94*H94,2)</f>
        <v>0</v>
      </c>
      <c r="K94" s="235" t="s">
        <v>199</v>
      </c>
      <c r="L94" s="72"/>
      <c r="M94" s="240" t="s">
        <v>21</v>
      </c>
      <c r="N94" s="241" t="s">
        <v>43</v>
      </c>
      <c r="O94" s="47"/>
      <c r="P94" s="242">
        <f>O94*H94</f>
        <v>0</v>
      </c>
      <c r="Q94" s="242">
        <v>0</v>
      </c>
      <c r="R94" s="242">
        <f>Q94*H94</f>
        <v>0</v>
      </c>
      <c r="S94" s="242">
        <v>0</v>
      </c>
      <c r="T94" s="243">
        <f>S94*H94</f>
        <v>0</v>
      </c>
      <c r="AR94" s="24" t="s">
        <v>169</v>
      </c>
      <c r="AT94" s="24" t="s">
        <v>164</v>
      </c>
      <c r="AU94" s="24" t="s">
        <v>80</v>
      </c>
      <c r="AY94" s="24" t="s">
        <v>161</v>
      </c>
      <c r="BE94" s="244">
        <f>IF(N94="základní",J94,0)</f>
        <v>0</v>
      </c>
      <c r="BF94" s="244">
        <f>IF(N94="snížená",J94,0)</f>
        <v>0</v>
      </c>
      <c r="BG94" s="244">
        <f>IF(N94="zákl. přenesená",J94,0)</f>
        <v>0</v>
      </c>
      <c r="BH94" s="244">
        <f>IF(N94="sníž. přenesená",J94,0)</f>
        <v>0</v>
      </c>
      <c r="BI94" s="244">
        <f>IF(N94="nulová",J94,0)</f>
        <v>0</v>
      </c>
      <c r="BJ94" s="24" t="s">
        <v>80</v>
      </c>
      <c r="BK94" s="244">
        <f>ROUND(I94*H94,2)</f>
        <v>0</v>
      </c>
      <c r="BL94" s="24" t="s">
        <v>169</v>
      </c>
      <c r="BM94" s="24" t="s">
        <v>218</v>
      </c>
    </row>
    <row r="95" s="1" customFormat="1" ht="16.5" customHeight="1">
      <c r="B95" s="46"/>
      <c r="C95" s="233" t="s">
        <v>195</v>
      </c>
      <c r="D95" s="233" t="s">
        <v>164</v>
      </c>
      <c r="E95" s="234" t="s">
        <v>1728</v>
      </c>
      <c r="F95" s="235" t="s">
        <v>1729</v>
      </c>
      <c r="G95" s="236" t="s">
        <v>1253</v>
      </c>
      <c r="H95" s="237">
        <v>20</v>
      </c>
      <c r="I95" s="238"/>
      <c r="J95" s="239">
        <f>ROUND(I95*H95,2)</f>
        <v>0</v>
      </c>
      <c r="K95" s="235" t="s">
        <v>199</v>
      </c>
      <c r="L95" s="72"/>
      <c r="M95" s="240" t="s">
        <v>21</v>
      </c>
      <c r="N95" s="241" t="s">
        <v>43</v>
      </c>
      <c r="O95" s="47"/>
      <c r="P95" s="242">
        <f>O95*H95</f>
        <v>0</v>
      </c>
      <c r="Q95" s="242">
        <v>0</v>
      </c>
      <c r="R95" s="242">
        <f>Q95*H95</f>
        <v>0</v>
      </c>
      <c r="S95" s="242">
        <v>0</v>
      </c>
      <c r="T95" s="243">
        <f>S95*H95</f>
        <v>0</v>
      </c>
      <c r="AR95" s="24" t="s">
        <v>169</v>
      </c>
      <c r="AT95" s="24" t="s">
        <v>164</v>
      </c>
      <c r="AU95" s="24" t="s">
        <v>80</v>
      </c>
      <c r="AY95" s="24" t="s">
        <v>161</v>
      </c>
      <c r="BE95" s="244">
        <f>IF(N95="základní",J95,0)</f>
        <v>0</v>
      </c>
      <c r="BF95" s="244">
        <f>IF(N95="snížená",J95,0)</f>
        <v>0</v>
      </c>
      <c r="BG95" s="244">
        <f>IF(N95="zákl. přenesená",J95,0)</f>
        <v>0</v>
      </c>
      <c r="BH95" s="244">
        <f>IF(N95="sníž. přenesená",J95,0)</f>
        <v>0</v>
      </c>
      <c r="BI95" s="244">
        <f>IF(N95="nulová",J95,0)</f>
        <v>0</v>
      </c>
      <c r="BJ95" s="24" t="s">
        <v>80</v>
      </c>
      <c r="BK95" s="244">
        <f>ROUND(I95*H95,2)</f>
        <v>0</v>
      </c>
      <c r="BL95" s="24" t="s">
        <v>169</v>
      </c>
      <c r="BM95" s="24" t="s">
        <v>227</v>
      </c>
    </row>
    <row r="96" s="1" customFormat="1" ht="16.5" customHeight="1">
      <c r="B96" s="46"/>
      <c r="C96" s="233" t="s">
        <v>202</v>
      </c>
      <c r="D96" s="233" t="s">
        <v>164</v>
      </c>
      <c r="E96" s="234" t="s">
        <v>1730</v>
      </c>
      <c r="F96" s="235" t="s">
        <v>1731</v>
      </c>
      <c r="G96" s="236" t="s">
        <v>1253</v>
      </c>
      <c r="H96" s="237">
        <v>16</v>
      </c>
      <c r="I96" s="238"/>
      <c r="J96" s="239">
        <f>ROUND(I96*H96,2)</f>
        <v>0</v>
      </c>
      <c r="K96" s="235" t="s">
        <v>199</v>
      </c>
      <c r="L96" s="72"/>
      <c r="M96" s="240" t="s">
        <v>21</v>
      </c>
      <c r="N96" s="241" t="s">
        <v>43</v>
      </c>
      <c r="O96" s="47"/>
      <c r="P96" s="242">
        <f>O96*H96</f>
        <v>0</v>
      </c>
      <c r="Q96" s="242">
        <v>0</v>
      </c>
      <c r="R96" s="242">
        <f>Q96*H96</f>
        <v>0</v>
      </c>
      <c r="S96" s="242">
        <v>0</v>
      </c>
      <c r="T96" s="243">
        <f>S96*H96</f>
        <v>0</v>
      </c>
      <c r="AR96" s="24" t="s">
        <v>169</v>
      </c>
      <c r="AT96" s="24" t="s">
        <v>164</v>
      </c>
      <c r="AU96" s="24" t="s">
        <v>80</v>
      </c>
      <c r="AY96" s="24" t="s">
        <v>161</v>
      </c>
      <c r="BE96" s="244">
        <f>IF(N96="základní",J96,0)</f>
        <v>0</v>
      </c>
      <c r="BF96" s="244">
        <f>IF(N96="snížená",J96,0)</f>
        <v>0</v>
      </c>
      <c r="BG96" s="244">
        <f>IF(N96="zákl. přenesená",J96,0)</f>
        <v>0</v>
      </c>
      <c r="BH96" s="244">
        <f>IF(N96="sníž. přenesená",J96,0)</f>
        <v>0</v>
      </c>
      <c r="BI96" s="244">
        <f>IF(N96="nulová",J96,0)</f>
        <v>0</v>
      </c>
      <c r="BJ96" s="24" t="s">
        <v>80</v>
      </c>
      <c r="BK96" s="244">
        <f>ROUND(I96*H96,2)</f>
        <v>0</v>
      </c>
      <c r="BL96" s="24" t="s">
        <v>169</v>
      </c>
      <c r="BM96" s="24" t="s">
        <v>244</v>
      </c>
    </row>
    <row r="97" s="1" customFormat="1" ht="16.5" customHeight="1">
      <c r="B97" s="46"/>
      <c r="C97" s="233" t="s">
        <v>207</v>
      </c>
      <c r="D97" s="233" t="s">
        <v>164</v>
      </c>
      <c r="E97" s="234" t="s">
        <v>1732</v>
      </c>
      <c r="F97" s="235" t="s">
        <v>1733</v>
      </c>
      <c r="G97" s="236" t="s">
        <v>1253</v>
      </c>
      <c r="H97" s="237">
        <v>5</v>
      </c>
      <c r="I97" s="238"/>
      <c r="J97" s="239">
        <f>ROUND(I97*H97,2)</f>
        <v>0</v>
      </c>
      <c r="K97" s="235" t="s">
        <v>199</v>
      </c>
      <c r="L97" s="72"/>
      <c r="M97" s="240" t="s">
        <v>21</v>
      </c>
      <c r="N97" s="241" t="s">
        <v>43</v>
      </c>
      <c r="O97" s="47"/>
      <c r="P97" s="242">
        <f>O97*H97</f>
        <v>0</v>
      </c>
      <c r="Q97" s="242">
        <v>0</v>
      </c>
      <c r="R97" s="242">
        <f>Q97*H97</f>
        <v>0</v>
      </c>
      <c r="S97" s="242">
        <v>0</v>
      </c>
      <c r="T97" s="243">
        <f>S97*H97</f>
        <v>0</v>
      </c>
      <c r="AR97" s="24" t="s">
        <v>169</v>
      </c>
      <c r="AT97" s="24" t="s">
        <v>164</v>
      </c>
      <c r="AU97" s="24" t="s">
        <v>80</v>
      </c>
      <c r="AY97" s="24" t="s">
        <v>161</v>
      </c>
      <c r="BE97" s="244">
        <f>IF(N97="základní",J97,0)</f>
        <v>0</v>
      </c>
      <c r="BF97" s="244">
        <f>IF(N97="snížená",J97,0)</f>
        <v>0</v>
      </c>
      <c r="BG97" s="244">
        <f>IF(N97="zákl. přenesená",J97,0)</f>
        <v>0</v>
      </c>
      <c r="BH97" s="244">
        <f>IF(N97="sníž. přenesená",J97,0)</f>
        <v>0</v>
      </c>
      <c r="BI97" s="244">
        <f>IF(N97="nulová",J97,0)</f>
        <v>0</v>
      </c>
      <c r="BJ97" s="24" t="s">
        <v>80</v>
      </c>
      <c r="BK97" s="244">
        <f>ROUND(I97*H97,2)</f>
        <v>0</v>
      </c>
      <c r="BL97" s="24" t="s">
        <v>169</v>
      </c>
      <c r="BM97" s="24" t="s">
        <v>255</v>
      </c>
    </row>
    <row r="98" s="11" customFormat="1" ht="37.44" customHeight="1">
      <c r="B98" s="217"/>
      <c r="C98" s="218"/>
      <c r="D98" s="219" t="s">
        <v>71</v>
      </c>
      <c r="E98" s="220" t="s">
        <v>1734</v>
      </c>
      <c r="F98" s="220" t="s">
        <v>1735</v>
      </c>
      <c r="G98" s="218"/>
      <c r="H98" s="218"/>
      <c r="I98" s="221"/>
      <c r="J98" s="222">
        <f>BK98</f>
        <v>0</v>
      </c>
      <c r="K98" s="218"/>
      <c r="L98" s="223"/>
      <c r="M98" s="224"/>
      <c r="N98" s="225"/>
      <c r="O98" s="225"/>
      <c r="P98" s="226">
        <f>SUM(P99:P100)</f>
        <v>0</v>
      </c>
      <c r="Q98" s="225"/>
      <c r="R98" s="226">
        <f>SUM(R99:R100)</f>
        <v>0</v>
      </c>
      <c r="S98" s="225"/>
      <c r="T98" s="227">
        <f>SUM(T99:T100)</f>
        <v>0</v>
      </c>
      <c r="AR98" s="228" t="s">
        <v>80</v>
      </c>
      <c r="AT98" s="229" t="s">
        <v>71</v>
      </c>
      <c r="AU98" s="229" t="s">
        <v>72</v>
      </c>
      <c r="AY98" s="228" t="s">
        <v>161</v>
      </c>
      <c r="BK98" s="230">
        <f>SUM(BK99:BK100)</f>
        <v>0</v>
      </c>
    </row>
    <row r="99" s="1" customFormat="1" ht="16.5" customHeight="1">
      <c r="B99" s="46"/>
      <c r="C99" s="233" t="s">
        <v>214</v>
      </c>
      <c r="D99" s="233" t="s">
        <v>164</v>
      </c>
      <c r="E99" s="234" t="s">
        <v>1736</v>
      </c>
      <c r="F99" s="235" t="s">
        <v>1737</v>
      </c>
      <c r="G99" s="236" t="s">
        <v>282</v>
      </c>
      <c r="H99" s="237">
        <v>250</v>
      </c>
      <c r="I99" s="238"/>
      <c r="J99" s="239">
        <f>ROUND(I99*H99,2)</f>
        <v>0</v>
      </c>
      <c r="K99" s="235" t="s">
        <v>199</v>
      </c>
      <c r="L99" s="72"/>
      <c r="M99" s="240" t="s">
        <v>21</v>
      </c>
      <c r="N99" s="241" t="s">
        <v>43</v>
      </c>
      <c r="O99" s="47"/>
      <c r="P99" s="242">
        <f>O99*H99</f>
        <v>0</v>
      </c>
      <c r="Q99" s="242">
        <v>0</v>
      </c>
      <c r="R99" s="242">
        <f>Q99*H99</f>
        <v>0</v>
      </c>
      <c r="S99" s="242">
        <v>0</v>
      </c>
      <c r="T99" s="243">
        <f>S99*H99</f>
        <v>0</v>
      </c>
      <c r="AR99" s="24" t="s">
        <v>169</v>
      </c>
      <c r="AT99" s="24" t="s">
        <v>164</v>
      </c>
      <c r="AU99" s="24" t="s">
        <v>80</v>
      </c>
      <c r="AY99" s="24" t="s">
        <v>161</v>
      </c>
      <c r="BE99" s="244">
        <f>IF(N99="základní",J99,0)</f>
        <v>0</v>
      </c>
      <c r="BF99" s="244">
        <f>IF(N99="snížená",J99,0)</f>
        <v>0</v>
      </c>
      <c r="BG99" s="244">
        <f>IF(N99="zákl. přenesená",J99,0)</f>
        <v>0</v>
      </c>
      <c r="BH99" s="244">
        <f>IF(N99="sníž. přenesená",J99,0)</f>
        <v>0</v>
      </c>
      <c r="BI99" s="244">
        <f>IF(N99="nulová",J99,0)</f>
        <v>0</v>
      </c>
      <c r="BJ99" s="24" t="s">
        <v>80</v>
      </c>
      <c r="BK99" s="244">
        <f>ROUND(I99*H99,2)</f>
        <v>0</v>
      </c>
      <c r="BL99" s="24" t="s">
        <v>169</v>
      </c>
      <c r="BM99" s="24" t="s">
        <v>270</v>
      </c>
    </row>
    <row r="100" s="1" customFormat="1" ht="16.5" customHeight="1">
      <c r="B100" s="46"/>
      <c r="C100" s="233" t="s">
        <v>218</v>
      </c>
      <c r="D100" s="233" t="s">
        <v>164</v>
      </c>
      <c r="E100" s="234" t="s">
        <v>1738</v>
      </c>
      <c r="F100" s="235" t="s">
        <v>1739</v>
      </c>
      <c r="G100" s="236" t="s">
        <v>282</v>
      </c>
      <c r="H100" s="237">
        <v>840</v>
      </c>
      <c r="I100" s="238"/>
      <c r="J100" s="239">
        <f>ROUND(I100*H100,2)</f>
        <v>0</v>
      </c>
      <c r="K100" s="235" t="s">
        <v>199</v>
      </c>
      <c r="L100" s="72"/>
      <c r="M100" s="240" t="s">
        <v>21</v>
      </c>
      <c r="N100" s="241" t="s">
        <v>43</v>
      </c>
      <c r="O100" s="47"/>
      <c r="P100" s="242">
        <f>O100*H100</f>
        <v>0</v>
      </c>
      <c r="Q100" s="242">
        <v>0</v>
      </c>
      <c r="R100" s="242">
        <f>Q100*H100</f>
        <v>0</v>
      </c>
      <c r="S100" s="242">
        <v>0</v>
      </c>
      <c r="T100" s="243">
        <f>S100*H100</f>
        <v>0</v>
      </c>
      <c r="AR100" s="24" t="s">
        <v>169</v>
      </c>
      <c r="AT100" s="24" t="s">
        <v>164</v>
      </c>
      <c r="AU100" s="24" t="s">
        <v>80</v>
      </c>
      <c r="AY100" s="24" t="s">
        <v>161</v>
      </c>
      <c r="BE100" s="244">
        <f>IF(N100="základní",J100,0)</f>
        <v>0</v>
      </c>
      <c r="BF100" s="244">
        <f>IF(N100="snížená",J100,0)</f>
        <v>0</v>
      </c>
      <c r="BG100" s="244">
        <f>IF(N100="zákl. přenesená",J100,0)</f>
        <v>0</v>
      </c>
      <c r="BH100" s="244">
        <f>IF(N100="sníž. přenesená",J100,0)</f>
        <v>0</v>
      </c>
      <c r="BI100" s="244">
        <f>IF(N100="nulová",J100,0)</f>
        <v>0</v>
      </c>
      <c r="BJ100" s="24" t="s">
        <v>80</v>
      </c>
      <c r="BK100" s="244">
        <f>ROUND(I100*H100,2)</f>
        <v>0</v>
      </c>
      <c r="BL100" s="24" t="s">
        <v>169</v>
      </c>
      <c r="BM100" s="24" t="s">
        <v>279</v>
      </c>
    </row>
    <row r="101" s="11" customFormat="1" ht="37.44" customHeight="1">
      <c r="B101" s="217"/>
      <c r="C101" s="218"/>
      <c r="D101" s="219" t="s">
        <v>71</v>
      </c>
      <c r="E101" s="220" t="s">
        <v>1740</v>
      </c>
      <c r="F101" s="220" t="s">
        <v>1741</v>
      </c>
      <c r="G101" s="218"/>
      <c r="H101" s="218"/>
      <c r="I101" s="221"/>
      <c r="J101" s="222">
        <f>BK101</f>
        <v>0</v>
      </c>
      <c r="K101" s="218"/>
      <c r="L101" s="223"/>
      <c r="M101" s="224"/>
      <c r="N101" s="225"/>
      <c r="O101" s="225"/>
      <c r="P101" s="226">
        <f>SUM(P102:P107)</f>
        <v>0</v>
      </c>
      <c r="Q101" s="225"/>
      <c r="R101" s="226">
        <f>SUM(R102:R107)</f>
        <v>0</v>
      </c>
      <c r="S101" s="225"/>
      <c r="T101" s="227">
        <f>SUM(T102:T107)</f>
        <v>0</v>
      </c>
      <c r="AR101" s="228" t="s">
        <v>80</v>
      </c>
      <c r="AT101" s="229" t="s">
        <v>71</v>
      </c>
      <c r="AU101" s="229" t="s">
        <v>72</v>
      </c>
      <c r="AY101" s="228" t="s">
        <v>161</v>
      </c>
      <c r="BK101" s="230">
        <f>SUM(BK102:BK107)</f>
        <v>0</v>
      </c>
    </row>
    <row r="102" s="1" customFormat="1" ht="16.5" customHeight="1">
      <c r="B102" s="46"/>
      <c r="C102" s="233" t="s">
        <v>223</v>
      </c>
      <c r="D102" s="233" t="s">
        <v>164</v>
      </c>
      <c r="E102" s="234" t="s">
        <v>1742</v>
      </c>
      <c r="F102" s="235" t="s">
        <v>1743</v>
      </c>
      <c r="G102" s="236" t="s">
        <v>282</v>
      </c>
      <c r="H102" s="237">
        <v>150</v>
      </c>
      <c r="I102" s="238"/>
      <c r="J102" s="239">
        <f>ROUND(I102*H102,2)</f>
        <v>0</v>
      </c>
      <c r="K102" s="235" t="s">
        <v>199</v>
      </c>
      <c r="L102" s="72"/>
      <c r="M102" s="240" t="s">
        <v>21</v>
      </c>
      <c r="N102" s="241" t="s">
        <v>43</v>
      </c>
      <c r="O102" s="47"/>
      <c r="P102" s="242">
        <f>O102*H102</f>
        <v>0</v>
      </c>
      <c r="Q102" s="242">
        <v>0</v>
      </c>
      <c r="R102" s="242">
        <f>Q102*H102</f>
        <v>0</v>
      </c>
      <c r="S102" s="242">
        <v>0</v>
      </c>
      <c r="T102" s="243">
        <f>S102*H102</f>
        <v>0</v>
      </c>
      <c r="AR102" s="24" t="s">
        <v>169</v>
      </c>
      <c r="AT102" s="24" t="s">
        <v>164</v>
      </c>
      <c r="AU102" s="24" t="s">
        <v>80</v>
      </c>
      <c r="AY102" s="24" t="s">
        <v>161</v>
      </c>
      <c r="BE102" s="244">
        <f>IF(N102="základní",J102,0)</f>
        <v>0</v>
      </c>
      <c r="BF102" s="244">
        <f>IF(N102="snížená",J102,0)</f>
        <v>0</v>
      </c>
      <c r="BG102" s="244">
        <f>IF(N102="zákl. přenesená",J102,0)</f>
        <v>0</v>
      </c>
      <c r="BH102" s="244">
        <f>IF(N102="sníž. přenesená",J102,0)</f>
        <v>0</v>
      </c>
      <c r="BI102" s="244">
        <f>IF(N102="nulová",J102,0)</f>
        <v>0</v>
      </c>
      <c r="BJ102" s="24" t="s">
        <v>80</v>
      </c>
      <c r="BK102" s="244">
        <f>ROUND(I102*H102,2)</f>
        <v>0</v>
      </c>
      <c r="BL102" s="24" t="s">
        <v>169</v>
      </c>
      <c r="BM102" s="24" t="s">
        <v>293</v>
      </c>
    </row>
    <row r="103" s="1" customFormat="1" ht="16.5" customHeight="1">
      <c r="B103" s="46"/>
      <c r="C103" s="233" t="s">
        <v>227</v>
      </c>
      <c r="D103" s="233" t="s">
        <v>164</v>
      </c>
      <c r="E103" s="234" t="s">
        <v>1744</v>
      </c>
      <c r="F103" s="235" t="s">
        <v>1745</v>
      </c>
      <c r="G103" s="236" t="s">
        <v>282</v>
      </c>
      <c r="H103" s="237">
        <v>75</v>
      </c>
      <c r="I103" s="238"/>
      <c r="J103" s="239">
        <f>ROUND(I103*H103,2)</f>
        <v>0</v>
      </c>
      <c r="K103" s="235" t="s">
        <v>199</v>
      </c>
      <c r="L103" s="72"/>
      <c r="M103" s="240" t="s">
        <v>21</v>
      </c>
      <c r="N103" s="241" t="s">
        <v>43</v>
      </c>
      <c r="O103" s="47"/>
      <c r="P103" s="242">
        <f>O103*H103</f>
        <v>0</v>
      </c>
      <c r="Q103" s="242">
        <v>0</v>
      </c>
      <c r="R103" s="242">
        <f>Q103*H103</f>
        <v>0</v>
      </c>
      <c r="S103" s="242">
        <v>0</v>
      </c>
      <c r="T103" s="243">
        <f>S103*H103</f>
        <v>0</v>
      </c>
      <c r="AR103" s="24" t="s">
        <v>169</v>
      </c>
      <c r="AT103" s="24" t="s">
        <v>164</v>
      </c>
      <c r="AU103" s="24" t="s">
        <v>80</v>
      </c>
      <c r="AY103" s="24" t="s">
        <v>161</v>
      </c>
      <c r="BE103" s="244">
        <f>IF(N103="základní",J103,0)</f>
        <v>0</v>
      </c>
      <c r="BF103" s="244">
        <f>IF(N103="snížená",J103,0)</f>
        <v>0</v>
      </c>
      <c r="BG103" s="244">
        <f>IF(N103="zákl. přenesená",J103,0)</f>
        <v>0</v>
      </c>
      <c r="BH103" s="244">
        <f>IF(N103="sníž. přenesená",J103,0)</f>
        <v>0</v>
      </c>
      <c r="BI103" s="244">
        <f>IF(N103="nulová",J103,0)</f>
        <v>0</v>
      </c>
      <c r="BJ103" s="24" t="s">
        <v>80</v>
      </c>
      <c r="BK103" s="244">
        <f>ROUND(I103*H103,2)</f>
        <v>0</v>
      </c>
      <c r="BL103" s="24" t="s">
        <v>169</v>
      </c>
      <c r="BM103" s="24" t="s">
        <v>307</v>
      </c>
    </row>
    <row r="104" s="1" customFormat="1" ht="16.5" customHeight="1">
      <c r="B104" s="46"/>
      <c r="C104" s="233" t="s">
        <v>232</v>
      </c>
      <c r="D104" s="233" t="s">
        <v>164</v>
      </c>
      <c r="E104" s="234" t="s">
        <v>1746</v>
      </c>
      <c r="F104" s="235" t="s">
        <v>1747</v>
      </c>
      <c r="G104" s="236" t="s">
        <v>1253</v>
      </c>
      <c r="H104" s="237">
        <v>30</v>
      </c>
      <c r="I104" s="238"/>
      <c r="J104" s="239">
        <f>ROUND(I104*H104,2)</f>
        <v>0</v>
      </c>
      <c r="K104" s="235" t="s">
        <v>199</v>
      </c>
      <c r="L104" s="72"/>
      <c r="M104" s="240" t="s">
        <v>21</v>
      </c>
      <c r="N104" s="241" t="s">
        <v>43</v>
      </c>
      <c r="O104" s="47"/>
      <c r="P104" s="242">
        <f>O104*H104</f>
        <v>0</v>
      </c>
      <c r="Q104" s="242">
        <v>0</v>
      </c>
      <c r="R104" s="242">
        <f>Q104*H104</f>
        <v>0</v>
      </c>
      <c r="S104" s="242">
        <v>0</v>
      </c>
      <c r="T104" s="243">
        <f>S104*H104</f>
        <v>0</v>
      </c>
      <c r="AR104" s="24" t="s">
        <v>169</v>
      </c>
      <c r="AT104" s="24" t="s">
        <v>164</v>
      </c>
      <c r="AU104" s="24" t="s">
        <v>80</v>
      </c>
      <c r="AY104" s="24" t="s">
        <v>161</v>
      </c>
      <c r="BE104" s="244">
        <f>IF(N104="základní",J104,0)</f>
        <v>0</v>
      </c>
      <c r="BF104" s="244">
        <f>IF(N104="snížená",J104,0)</f>
        <v>0</v>
      </c>
      <c r="BG104" s="244">
        <f>IF(N104="zákl. přenesená",J104,0)</f>
        <v>0</v>
      </c>
      <c r="BH104" s="244">
        <f>IF(N104="sníž. přenesená",J104,0)</f>
        <v>0</v>
      </c>
      <c r="BI104" s="244">
        <f>IF(N104="nulová",J104,0)</f>
        <v>0</v>
      </c>
      <c r="BJ104" s="24" t="s">
        <v>80</v>
      </c>
      <c r="BK104" s="244">
        <f>ROUND(I104*H104,2)</f>
        <v>0</v>
      </c>
      <c r="BL104" s="24" t="s">
        <v>169</v>
      </c>
      <c r="BM104" s="24" t="s">
        <v>318</v>
      </c>
    </row>
    <row r="105" s="1" customFormat="1" ht="16.5" customHeight="1">
      <c r="B105" s="46"/>
      <c r="C105" s="233" t="s">
        <v>244</v>
      </c>
      <c r="D105" s="233" t="s">
        <v>164</v>
      </c>
      <c r="E105" s="234" t="s">
        <v>1748</v>
      </c>
      <c r="F105" s="235" t="s">
        <v>1749</v>
      </c>
      <c r="G105" s="236" t="s">
        <v>1253</v>
      </c>
      <c r="H105" s="237">
        <v>5</v>
      </c>
      <c r="I105" s="238"/>
      <c r="J105" s="239">
        <f>ROUND(I105*H105,2)</f>
        <v>0</v>
      </c>
      <c r="K105" s="235" t="s">
        <v>199</v>
      </c>
      <c r="L105" s="72"/>
      <c r="M105" s="240" t="s">
        <v>21</v>
      </c>
      <c r="N105" s="241" t="s">
        <v>43</v>
      </c>
      <c r="O105" s="47"/>
      <c r="P105" s="242">
        <f>O105*H105</f>
        <v>0</v>
      </c>
      <c r="Q105" s="242">
        <v>0</v>
      </c>
      <c r="R105" s="242">
        <f>Q105*H105</f>
        <v>0</v>
      </c>
      <c r="S105" s="242">
        <v>0</v>
      </c>
      <c r="T105" s="243">
        <f>S105*H105</f>
        <v>0</v>
      </c>
      <c r="AR105" s="24" t="s">
        <v>169</v>
      </c>
      <c r="AT105" s="24" t="s">
        <v>164</v>
      </c>
      <c r="AU105" s="24" t="s">
        <v>80</v>
      </c>
      <c r="AY105" s="24" t="s">
        <v>161</v>
      </c>
      <c r="BE105" s="244">
        <f>IF(N105="základní",J105,0)</f>
        <v>0</v>
      </c>
      <c r="BF105" s="244">
        <f>IF(N105="snížená",J105,0)</f>
        <v>0</v>
      </c>
      <c r="BG105" s="244">
        <f>IF(N105="zákl. přenesená",J105,0)</f>
        <v>0</v>
      </c>
      <c r="BH105" s="244">
        <f>IF(N105="sníž. přenesená",J105,0)</f>
        <v>0</v>
      </c>
      <c r="BI105" s="244">
        <f>IF(N105="nulová",J105,0)</f>
        <v>0</v>
      </c>
      <c r="BJ105" s="24" t="s">
        <v>80</v>
      </c>
      <c r="BK105" s="244">
        <f>ROUND(I105*H105,2)</f>
        <v>0</v>
      </c>
      <c r="BL105" s="24" t="s">
        <v>169</v>
      </c>
      <c r="BM105" s="24" t="s">
        <v>328</v>
      </c>
    </row>
    <row r="106" s="1" customFormat="1" ht="16.5" customHeight="1">
      <c r="B106" s="46"/>
      <c r="C106" s="233" t="s">
        <v>10</v>
      </c>
      <c r="D106" s="233" t="s">
        <v>164</v>
      </c>
      <c r="E106" s="234" t="s">
        <v>1750</v>
      </c>
      <c r="F106" s="235" t="s">
        <v>1751</v>
      </c>
      <c r="G106" s="236" t="s">
        <v>282</v>
      </c>
      <c r="H106" s="237">
        <v>10</v>
      </c>
      <c r="I106" s="238"/>
      <c r="J106" s="239">
        <f>ROUND(I106*H106,2)</f>
        <v>0</v>
      </c>
      <c r="K106" s="235" t="s">
        <v>199</v>
      </c>
      <c r="L106" s="72"/>
      <c r="M106" s="240" t="s">
        <v>21</v>
      </c>
      <c r="N106" s="241" t="s">
        <v>43</v>
      </c>
      <c r="O106" s="47"/>
      <c r="P106" s="242">
        <f>O106*H106</f>
        <v>0</v>
      </c>
      <c r="Q106" s="242">
        <v>0</v>
      </c>
      <c r="R106" s="242">
        <f>Q106*H106</f>
        <v>0</v>
      </c>
      <c r="S106" s="242">
        <v>0</v>
      </c>
      <c r="T106" s="243">
        <f>S106*H106</f>
        <v>0</v>
      </c>
      <c r="AR106" s="24" t="s">
        <v>169</v>
      </c>
      <c r="AT106" s="24" t="s">
        <v>164</v>
      </c>
      <c r="AU106" s="24" t="s">
        <v>80</v>
      </c>
      <c r="AY106" s="24" t="s">
        <v>161</v>
      </c>
      <c r="BE106" s="244">
        <f>IF(N106="základní",J106,0)</f>
        <v>0</v>
      </c>
      <c r="BF106" s="244">
        <f>IF(N106="snížená",J106,0)</f>
        <v>0</v>
      </c>
      <c r="BG106" s="244">
        <f>IF(N106="zákl. přenesená",J106,0)</f>
        <v>0</v>
      </c>
      <c r="BH106" s="244">
        <f>IF(N106="sníž. přenesená",J106,0)</f>
        <v>0</v>
      </c>
      <c r="BI106" s="244">
        <f>IF(N106="nulová",J106,0)</f>
        <v>0</v>
      </c>
      <c r="BJ106" s="24" t="s">
        <v>80</v>
      </c>
      <c r="BK106" s="244">
        <f>ROUND(I106*H106,2)</f>
        <v>0</v>
      </c>
      <c r="BL106" s="24" t="s">
        <v>169</v>
      </c>
      <c r="BM106" s="24" t="s">
        <v>336</v>
      </c>
    </row>
    <row r="107" s="1" customFormat="1" ht="16.5" customHeight="1">
      <c r="B107" s="46"/>
      <c r="C107" s="233" t="s">
        <v>255</v>
      </c>
      <c r="D107" s="233" t="s">
        <v>164</v>
      </c>
      <c r="E107" s="234" t="s">
        <v>1752</v>
      </c>
      <c r="F107" s="235" t="s">
        <v>1753</v>
      </c>
      <c r="G107" s="236" t="s">
        <v>282</v>
      </c>
      <c r="H107" s="237">
        <v>10</v>
      </c>
      <c r="I107" s="238"/>
      <c r="J107" s="239">
        <f>ROUND(I107*H107,2)</f>
        <v>0</v>
      </c>
      <c r="K107" s="235" t="s">
        <v>199</v>
      </c>
      <c r="L107" s="72"/>
      <c r="M107" s="240" t="s">
        <v>21</v>
      </c>
      <c r="N107" s="241" t="s">
        <v>43</v>
      </c>
      <c r="O107" s="47"/>
      <c r="P107" s="242">
        <f>O107*H107</f>
        <v>0</v>
      </c>
      <c r="Q107" s="242">
        <v>0</v>
      </c>
      <c r="R107" s="242">
        <f>Q107*H107</f>
        <v>0</v>
      </c>
      <c r="S107" s="242">
        <v>0</v>
      </c>
      <c r="T107" s="243">
        <f>S107*H107</f>
        <v>0</v>
      </c>
      <c r="AR107" s="24" t="s">
        <v>169</v>
      </c>
      <c r="AT107" s="24" t="s">
        <v>164</v>
      </c>
      <c r="AU107" s="24" t="s">
        <v>80</v>
      </c>
      <c r="AY107" s="24" t="s">
        <v>161</v>
      </c>
      <c r="BE107" s="244">
        <f>IF(N107="základní",J107,0)</f>
        <v>0</v>
      </c>
      <c r="BF107" s="244">
        <f>IF(N107="snížená",J107,0)</f>
        <v>0</v>
      </c>
      <c r="BG107" s="244">
        <f>IF(N107="zákl. přenesená",J107,0)</f>
        <v>0</v>
      </c>
      <c r="BH107" s="244">
        <f>IF(N107="sníž. přenesená",J107,0)</f>
        <v>0</v>
      </c>
      <c r="BI107" s="244">
        <f>IF(N107="nulová",J107,0)</f>
        <v>0</v>
      </c>
      <c r="BJ107" s="24" t="s">
        <v>80</v>
      </c>
      <c r="BK107" s="244">
        <f>ROUND(I107*H107,2)</f>
        <v>0</v>
      </c>
      <c r="BL107" s="24" t="s">
        <v>169</v>
      </c>
      <c r="BM107" s="24" t="s">
        <v>345</v>
      </c>
    </row>
    <row r="108" s="11" customFormat="1" ht="37.44" customHeight="1">
      <c r="B108" s="217"/>
      <c r="C108" s="218"/>
      <c r="D108" s="219" t="s">
        <v>71</v>
      </c>
      <c r="E108" s="220" t="s">
        <v>1754</v>
      </c>
      <c r="F108" s="220" t="s">
        <v>1232</v>
      </c>
      <c r="G108" s="218"/>
      <c r="H108" s="218"/>
      <c r="I108" s="221"/>
      <c r="J108" s="222">
        <f>BK108</f>
        <v>0</v>
      </c>
      <c r="K108" s="218"/>
      <c r="L108" s="223"/>
      <c r="M108" s="224"/>
      <c r="N108" s="225"/>
      <c r="O108" s="225"/>
      <c r="P108" s="226">
        <f>SUM(P109:P115)</f>
        <v>0</v>
      </c>
      <c r="Q108" s="225"/>
      <c r="R108" s="226">
        <f>SUM(R109:R115)</f>
        <v>0</v>
      </c>
      <c r="S108" s="225"/>
      <c r="T108" s="227">
        <f>SUM(T109:T115)</f>
        <v>0</v>
      </c>
      <c r="AR108" s="228" t="s">
        <v>80</v>
      </c>
      <c r="AT108" s="229" t="s">
        <v>71</v>
      </c>
      <c r="AU108" s="229" t="s">
        <v>72</v>
      </c>
      <c r="AY108" s="228" t="s">
        <v>161</v>
      </c>
      <c r="BK108" s="230">
        <f>SUM(BK109:BK115)</f>
        <v>0</v>
      </c>
    </row>
    <row r="109" s="1" customFormat="1" ht="16.5" customHeight="1">
      <c r="B109" s="46"/>
      <c r="C109" s="233" t="s">
        <v>264</v>
      </c>
      <c r="D109" s="233" t="s">
        <v>164</v>
      </c>
      <c r="E109" s="234" t="s">
        <v>1755</v>
      </c>
      <c r="F109" s="235" t="s">
        <v>1756</v>
      </c>
      <c r="G109" s="236" t="s">
        <v>343</v>
      </c>
      <c r="H109" s="237">
        <v>1</v>
      </c>
      <c r="I109" s="238"/>
      <c r="J109" s="239">
        <f>ROUND(I109*H109,2)</f>
        <v>0</v>
      </c>
      <c r="K109" s="235" t="s">
        <v>199</v>
      </c>
      <c r="L109" s="72"/>
      <c r="M109" s="240" t="s">
        <v>21</v>
      </c>
      <c r="N109" s="241" t="s">
        <v>43</v>
      </c>
      <c r="O109" s="47"/>
      <c r="P109" s="242">
        <f>O109*H109</f>
        <v>0</v>
      </c>
      <c r="Q109" s="242">
        <v>0</v>
      </c>
      <c r="R109" s="242">
        <f>Q109*H109</f>
        <v>0</v>
      </c>
      <c r="S109" s="242">
        <v>0</v>
      </c>
      <c r="T109" s="243">
        <f>S109*H109</f>
        <v>0</v>
      </c>
      <c r="AR109" s="24" t="s">
        <v>169</v>
      </c>
      <c r="AT109" s="24" t="s">
        <v>164</v>
      </c>
      <c r="AU109" s="24" t="s">
        <v>80</v>
      </c>
      <c r="AY109" s="24" t="s">
        <v>161</v>
      </c>
      <c r="BE109" s="244">
        <f>IF(N109="základní",J109,0)</f>
        <v>0</v>
      </c>
      <c r="BF109" s="244">
        <f>IF(N109="snížená",J109,0)</f>
        <v>0</v>
      </c>
      <c r="BG109" s="244">
        <f>IF(N109="zákl. přenesená",J109,0)</f>
        <v>0</v>
      </c>
      <c r="BH109" s="244">
        <f>IF(N109="sníž. přenesená",J109,0)</f>
        <v>0</v>
      </c>
      <c r="BI109" s="244">
        <f>IF(N109="nulová",J109,0)</f>
        <v>0</v>
      </c>
      <c r="BJ109" s="24" t="s">
        <v>80</v>
      </c>
      <c r="BK109" s="244">
        <f>ROUND(I109*H109,2)</f>
        <v>0</v>
      </c>
      <c r="BL109" s="24" t="s">
        <v>169</v>
      </c>
      <c r="BM109" s="24" t="s">
        <v>354</v>
      </c>
    </row>
    <row r="110" s="1" customFormat="1" ht="16.5" customHeight="1">
      <c r="B110" s="46"/>
      <c r="C110" s="233" t="s">
        <v>270</v>
      </c>
      <c r="D110" s="233" t="s">
        <v>164</v>
      </c>
      <c r="E110" s="234" t="s">
        <v>1757</v>
      </c>
      <c r="F110" s="235" t="s">
        <v>1758</v>
      </c>
      <c r="G110" s="236" t="s">
        <v>343</v>
      </c>
      <c r="H110" s="237">
        <v>1</v>
      </c>
      <c r="I110" s="238"/>
      <c r="J110" s="239">
        <f>ROUND(I110*H110,2)</f>
        <v>0</v>
      </c>
      <c r="K110" s="235" t="s">
        <v>199</v>
      </c>
      <c r="L110" s="72"/>
      <c r="M110" s="240" t="s">
        <v>21</v>
      </c>
      <c r="N110" s="241" t="s">
        <v>43</v>
      </c>
      <c r="O110" s="47"/>
      <c r="P110" s="242">
        <f>O110*H110</f>
        <v>0</v>
      </c>
      <c r="Q110" s="242">
        <v>0</v>
      </c>
      <c r="R110" s="242">
        <f>Q110*H110</f>
        <v>0</v>
      </c>
      <c r="S110" s="242">
        <v>0</v>
      </c>
      <c r="T110" s="243">
        <f>S110*H110</f>
        <v>0</v>
      </c>
      <c r="AR110" s="24" t="s">
        <v>169</v>
      </c>
      <c r="AT110" s="24" t="s">
        <v>164</v>
      </c>
      <c r="AU110" s="24" t="s">
        <v>80</v>
      </c>
      <c r="AY110" s="24" t="s">
        <v>161</v>
      </c>
      <c r="BE110" s="244">
        <f>IF(N110="základní",J110,0)</f>
        <v>0</v>
      </c>
      <c r="BF110" s="244">
        <f>IF(N110="snížená",J110,0)</f>
        <v>0</v>
      </c>
      <c r="BG110" s="244">
        <f>IF(N110="zákl. přenesená",J110,0)</f>
        <v>0</v>
      </c>
      <c r="BH110" s="244">
        <f>IF(N110="sníž. přenesená",J110,0)</f>
        <v>0</v>
      </c>
      <c r="BI110" s="244">
        <f>IF(N110="nulová",J110,0)</f>
        <v>0</v>
      </c>
      <c r="BJ110" s="24" t="s">
        <v>80</v>
      </c>
      <c r="BK110" s="244">
        <f>ROUND(I110*H110,2)</f>
        <v>0</v>
      </c>
      <c r="BL110" s="24" t="s">
        <v>169</v>
      </c>
      <c r="BM110" s="24" t="s">
        <v>363</v>
      </c>
    </row>
    <row r="111" s="1" customFormat="1" ht="16.5" customHeight="1">
      <c r="B111" s="46"/>
      <c r="C111" s="233" t="s">
        <v>275</v>
      </c>
      <c r="D111" s="233" t="s">
        <v>164</v>
      </c>
      <c r="E111" s="234" t="s">
        <v>1759</v>
      </c>
      <c r="F111" s="235" t="s">
        <v>1760</v>
      </c>
      <c r="G111" s="236" t="s">
        <v>343</v>
      </c>
      <c r="H111" s="237">
        <v>1</v>
      </c>
      <c r="I111" s="238"/>
      <c r="J111" s="239">
        <f>ROUND(I111*H111,2)</f>
        <v>0</v>
      </c>
      <c r="K111" s="235" t="s">
        <v>199</v>
      </c>
      <c r="L111" s="72"/>
      <c r="M111" s="240" t="s">
        <v>21</v>
      </c>
      <c r="N111" s="241" t="s">
        <v>43</v>
      </c>
      <c r="O111" s="47"/>
      <c r="P111" s="242">
        <f>O111*H111</f>
        <v>0</v>
      </c>
      <c r="Q111" s="242">
        <v>0</v>
      </c>
      <c r="R111" s="242">
        <f>Q111*H111</f>
        <v>0</v>
      </c>
      <c r="S111" s="242">
        <v>0</v>
      </c>
      <c r="T111" s="243">
        <f>S111*H111</f>
        <v>0</v>
      </c>
      <c r="AR111" s="24" t="s">
        <v>169</v>
      </c>
      <c r="AT111" s="24" t="s">
        <v>164</v>
      </c>
      <c r="AU111" s="24" t="s">
        <v>80</v>
      </c>
      <c r="AY111" s="24" t="s">
        <v>161</v>
      </c>
      <c r="BE111" s="244">
        <f>IF(N111="základní",J111,0)</f>
        <v>0</v>
      </c>
      <c r="BF111" s="244">
        <f>IF(N111="snížená",J111,0)</f>
        <v>0</v>
      </c>
      <c r="BG111" s="244">
        <f>IF(N111="zákl. přenesená",J111,0)</f>
        <v>0</v>
      </c>
      <c r="BH111" s="244">
        <f>IF(N111="sníž. přenesená",J111,0)</f>
        <v>0</v>
      </c>
      <c r="BI111" s="244">
        <f>IF(N111="nulová",J111,0)</f>
        <v>0</v>
      </c>
      <c r="BJ111" s="24" t="s">
        <v>80</v>
      </c>
      <c r="BK111" s="244">
        <f>ROUND(I111*H111,2)</f>
        <v>0</v>
      </c>
      <c r="BL111" s="24" t="s">
        <v>169</v>
      </c>
      <c r="BM111" s="24" t="s">
        <v>374</v>
      </c>
    </row>
    <row r="112" s="1" customFormat="1" ht="16.5" customHeight="1">
      <c r="B112" s="46"/>
      <c r="C112" s="233" t="s">
        <v>279</v>
      </c>
      <c r="D112" s="233" t="s">
        <v>164</v>
      </c>
      <c r="E112" s="234" t="s">
        <v>1761</v>
      </c>
      <c r="F112" s="235" t="s">
        <v>1762</v>
      </c>
      <c r="G112" s="236" t="s">
        <v>343</v>
      </c>
      <c r="H112" s="237">
        <v>1</v>
      </c>
      <c r="I112" s="238"/>
      <c r="J112" s="239">
        <f>ROUND(I112*H112,2)</f>
        <v>0</v>
      </c>
      <c r="K112" s="235" t="s">
        <v>199</v>
      </c>
      <c r="L112" s="72"/>
      <c r="M112" s="240" t="s">
        <v>21</v>
      </c>
      <c r="N112" s="241" t="s">
        <v>43</v>
      </c>
      <c r="O112" s="47"/>
      <c r="P112" s="242">
        <f>O112*H112</f>
        <v>0</v>
      </c>
      <c r="Q112" s="242">
        <v>0</v>
      </c>
      <c r="R112" s="242">
        <f>Q112*H112</f>
        <v>0</v>
      </c>
      <c r="S112" s="242">
        <v>0</v>
      </c>
      <c r="T112" s="243">
        <f>S112*H112</f>
        <v>0</v>
      </c>
      <c r="AR112" s="24" t="s">
        <v>169</v>
      </c>
      <c r="AT112" s="24" t="s">
        <v>164</v>
      </c>
      <c r="AU112" s="24" t="s">
        <v>80</v>
      </c>
      <c r="AY112" s="24" t="s">
        <v>161</v>
      </c>
      <c r="BE112" s="244">
        <f>IF(N112="základní",J112,0)</f>
        <v>0</v>
      </c>
      <c r="BF112" s="244">
        <f>IF(N112="snížená",J112,0)</f>
        <v>0</v>
      </c>
      <c r="BG112" s="244">
        <f>IF(N112="zákl. přenesená",J112,0)</f>
        <v>0</v>
      </c>
      <c r="BH112" s="244">
        <f>IF(N112="sníž. přenesená",J112,0)</f>
        <v>0</v>
      </c>
      <c r="BI112" s="244">
        <f>IF(N112="nulová",J112,0)</f>
        <v>0</v>
      </c>
      <c r="BJ112" s="24" t="s">
        <v>80</v>
      </c>
      <c r="BK112" s="244">
        <f>ROUND(I112*H112,2)</f>
        <v>0</v>
      </c>
      <c r="BL112" s="24" t="s">
        <v>169</v>
      </c>
      <c r="BM112" s="24" t="s">
        <v>384</v>
      </c>
    </row>
    <row r="113" s="1" customFormat="1" ht="16.5" customHeight="1">
      <c r="B113" s="46"/>
      <c r="C113" s="233" t="s">
        <v>9</v>
      </c>
      <c r="D113" s="233" t="s">
        <v>164</v>
      </c>
      <c r="E113" s="234" t="s">
        <v>1763</v>
      </c>
      <c r="F113" s="235" t="s">
        <v>1764</v>
      </c>
      <c r="G113" s="236" t="s">
        <v>343</v>
      </c>
      <c r="H113" s="237">
        <v>1</v>
      </c>
      <c r="I113" s="238"/>
      <c r="J113" s="239">
        <f>ROUND(I113*H113,2)</f>
        <v>0</v>
      </c>
      <c r="K113" s="235" t="s">
        <v>199</v>
      </c>
      <c r="L113" s="72"/>
      <c r="M113" s="240" t="s">
        <v>21</v>
      </c>
      <c r="N113" s="241" t="s">
        <v>43</v>
      </c>
      <c r="O113" s="47"/>
      <c r="P113" s="242">
        <f>O113*H113</f>
        <v>0</v>
      </c>
      <c r="Q113" s="242">
        <v>0</v>
      </c>
      <c r="R113" s="242">
        <f>Q113*H113</f>
        <v>0</v>
      </c>
      <c r="S113" s="242">
        <v>0</v>
      </c>
      <c r="T113" s="243">
        <f>S113*H113</f>
        <v>0</v>
      </c>
      <c r="AR113" s="24" t="s">
        <v>169</v>
      </c>
      <c r="AT113" s="24" t="s">
        <v>164</v>
      </c>
      <c r="AU113" s="24" t="s">
        <v>80</v>
      </c>
      <c r="AY113" s="24" t="s">
        <v>161</v>
      </c>
      <c r="BE113" s="244">
        <f>IF(N113="základní",J113,0)</f>
        <v>0</v>
      </c>
      <c r="BF113" s="244">
        <f>IF(N113="snížená",J113,0)</f>
        <v>0</v>
      </c>
      <c r="BG113" s="244">
        <f>IF(N113="zákl. přenesená",J113,0)</f>
        <v>0</v>
      </c>
      <c r="BH113" s="244">
        <f>IF(N113="sníž. přenesená",J113,0)</f>
        <v>0</v>
      </c>
      <c r="BI113" s="244">
        <f>IF(N113="nulová",J113,0)</f>
        <v>0</v>
      </c>
      <c r="BJ113" s="24" t="s">
        <v>80</v>
      </c>
      <c r="BK113" s="244">
        <f>ROUND(I113*H113,2)</f>
        <v>0</v>
      </c>
      <c r="BL113" s="24" t="s">
        <v>169</v>
      </c>
      <c r="BM113" s="24" t="s">
        <v>394</v>
      </c>
    </row>
    <row r="114" s="1" customFormat="1" ht="16.5" customHeight="1">
      <c r="B114" s="46"/>
      <c r="C114" s="233" t="s">
        <v>293</v>
      </c>
      <c r="D114" s="233" t="s">
        <v>164</v>
      </c>
      <c r="E114" s="234" t="s">
        <v>1765</v>
      </c>
      <c r="F114" s="235" t="s">
        <v>1766</v>
      </c>
      <c r="G114" s="236" t="s">
        <v>343</v>
      </c>
      <c r="H114" s="237">
        <v>1</v>
      </c>
      <c r="I114" s="238"/>
      <c r="J114" s="239">
        <f>ROUND(I114*H114,2)</f>
        <v>0</v>
      </c>
      <c r="K114" s="235" t="s">
        <v>199</v>
      </c>
      <c r="L114" s="72"/>
      <c r="M114" s="240" t="s">
        <v>21</v>
      </c>
      <c r="N114" s="241" t="s">
        <v>43</v>
      </c>
      <c r="O114" s="47"/>
      <c r="P114" s="242">
        <f>O114*H114</f>
        <v>0</v>
      </c>
      <c r="Q114" s="242">
        <v>0</v>
      </c>
      <c r="R114" s="242">
        <f>Q114*H114</f>
        <v>0</v>
      </c>
      <c r="S114" s="242">
        <v>0</v>
      </c>
      <c r="T114" s="243">
        <f>S114*H114</f>
        <v>0</v>
      </c>
      <c r="AR114" s="24" t="s">
        <v>169</v>
      </c>
      <c r="AT114" s="24" t="s">
        <v>164</v>
      </c>
      <c r="AU114" s="24" t="s">
        <v>80</v>
      </c>
      <c r="AY114" s="24" t="s">
        <v>161</v>
      </c>
      <c r="BE114" s="244">
        <f>IF(N114="základní",J114,0)</f>
        <v>0</v>
      </c>
      <c r="BF114" s="244">
        <f>IF(N114="snížená",J114,0)</f>
        <v>0</v>
      </c>
      <c r="BG114" s="244">
        <f>IF(N114="zákl. přenesená",J114,0)</f>
        <v>0</v>
      </c>
      <c r="BH114" s="244">
        <f>IF(N114="sníž. přenesená",J114,0)</f>
        <v>0</v>
      </c>
      <c r="BI114" s="244">
        <f>IF(N114="nulová",J114,0)</f>
        <v>0</v>
      </c>
      <c r="BJ114" s="24" t="s">
        <v>80</v>
      </c>
      <c r="BK114" s="244">
        <f>ROUND(I114*H114,2)</f>
        <v>0</v>
      </c>
      <c r="BL114" s="24" t="s">
        <v>169</v>
      </c>
      <c r="BM114" s="24" t="s">
        <v>407</v>
      </c>
    </row>
    <row r="115" s="1" customFormat="1" ht="16.5" customHeight="1">
      <c r="B115" s="46"/>
      <c r="C115" s="233" t="s">
        <v>300</v>
      </c>
      <c r="D115" s="233" t="s">
        <v>164</v>
      </c>
      <c r="E115" s="234" t="s">
        <v>1767</v>
      </c>
      <c r="F115" s="235" t="s">
        <v>1768</v>
      </c>
      <c r="G115" s="236" t="s">
        <v>343</v>
      </c>
      <c r="H115" s="237">
        <v>1</v>
      </c>
      <c r="I115" s="238"/>
      <c r="J115" s="239">
        <f>ROUND(I115*H115,2)</f>
        <v>0</v>
      </c>
      <c r="K115" s="235" t="s">
        <v>199</v>
      </c>
      <c r="L115" s="72"/>
      <c r="M115" s="240" t="s">
        <v>21</v>
      </c>
      <c r="N115" s="291" t="s">
        <v>43</v>
      </c>
      <c r="O115" s="292"/>
      <c r="P115" s="293">
        <f>O115*H115</f>
        <v>0</v>
      </c>
      <c r="Q115" s="293">
        <v>0</v>
      </c>
      <c r="R115" s="293">
        <f>Q115*H115</f>
        <v>0</v>
      </c>
      <c r="S115" s="293">
        <v>0</v>
      </c>
      <c r="T115" s="294">
        <f>S115*H115</f>
        <v>0</v>
      </c>
      <c r="AR115" s="24" t="s">
        <v>169</v>
      </c>
      <c r="AT115" s="24" t="s">
        <v>164</v>
      </c>
      <c r="AU115" s="24" t="s">
        <v>80</v>
      </c>
      <c r="AY115" s="24" t="s">
        <v>161</v>
      </c>
      <c r="BE115" s="244">
        <f>IF(N115="základní",J115,0)</f>
        <v>0</v>
      </c>
      <c r="BF115" s="244">
        <f>IF(N115="snížená",J115,0)</f>
        <v>0</v>
      </c>
      <c r="BG115" s="244">
        <f>IF(N115="zákl. přenesená",J115,0)</f>
        <v>0</v>
      </c>
      <c r="BH115" s="244">
        <f>IF(N115="sníž. přenesená",J115,0)</f>
        <v>0</v>
      </c>
      <c r="BI115" s="244">
        <f>IF(N115="nulová",J115,0)</f>
        <v>0</v>
      </c>
      <c r="BJ115" s="24" t="s">
        <v>80</v>
      </c>
      <c r="BK115" s="244">
        <f>ROUND(I115*H115,2)</f>
        <v>0</v>
      </c>
      <c r="BL115" s="24" t="s">
        <v>169</v>
      </c>
      <c r="BM115" s="24" t="s">
        <v>418</v>
      </c>
    </row>
    <row r="116" s="1" customFormat="1" ht="6.96" customHeight="1">
      <c r="B116" s="67"/>
      <c r="C116" s="68"/>
      <c r="D116" s="68"/>
      <c r="E116" s="68"/>
      <c r="F116" s="68"/>
      <c r="G116" s="68"/>
      <c r="H116" s="68"/>
      <c r="I116" s="178"/>
      <c r="J116" s="68"/>
      <c r="K116" s="68"/>
      <c r="L116" s="72"/>
    </row>
  </sheetData>
  <sheetProtection sheet="1" autoFilter="0" formatColumns="0" formatRows="0" objects="1" scenarios="1" spinCount="100000" saltValue="aw8elw94pdJFlI/aUpE1CY3zI1u0PjcW9PdWtj/vWedgWokzPhOjIOu+CkVjItlwfUtmKJHPxNGzcP/TlMBqnw==" hashValue="1++kaxllJKYsprHdGRH2upbgv3o1kYmb/M0wMaQoJZNYXdHc4UIfWC5tyMrx8STR3zUs0yejw+VMJdDyyVcgEQ==" algorithmName="SHA-512" password="CC35"/>
  <autoFilter ref="C86:K115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75:H75"/>
    <mergeCell ref="E77:H77"/>
    <mergeCell ref="E79:H79"/>
    <mergeCell ref="G1:H1"/>
    <mergeCell ref="L2:V2"/>
  </mergeCells>
  <hyperlinks>
    <hyperlink ref="F1:G1" location="C2" display="1) Krycí list soupisu"/>
    <hyperlink ref="G1:H1" location="C58" display="2) Rekapitulace"/>
    <hyperlink ref="J1" location="C86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101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>
      <c r="B8" s="28"/>
      <c r="C8" s="29"/>
      <c r="D8" s="40" t="s">
        <v>120</v>
      </c>
      <c r="E8" s="29"/>
      <c r="F8" s="29"/>
      <c r="G8" s="29"/>
      <c r="H8" s="29"/>
      <c r="I8" s="154"/>
      <c r="J8" s="29"/>
      <c r="K8" s="31"/>
    </row>
    <row r="9" s="1" customFormat="1" ht="16.5" customHeight="1">
      <c r="B9" s="46"/>
      <c r="C9" s="47"/>
      <c r="D9" s="47"/>
      <c r="E9" s="155" t="s">
        <v>1705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0" t="s">
        <v>1706</v>
      </c>
      <c r="E10" s="47"/>
      <c r="F10" s="47"/>
      <c r="G10" s="47"/>
      <c r="H10" s="47"/>
      <c r="I10" s="156"/>
      <c r="J10" s="47"/>
      <c r="K10" s="51"/>
    </row>
    <row r="11" s="1" customFormat="1" ht="36.96" customHeight="1">
      <c r="B11" s="46"/>
      <c r="C11" s="47"/>
      <c r="D11" s="47"/>
      <c r="E11" s="157" t="s">
        <v>1769</v>
      </c>
      <c r="F11" s="47"/>
      <c r="G11" s="47"/>
      <c r="H11" s="47"/>
      <c r="I11" s="156"/>
      <c r="J11" s="47"/>
      <c r="K11" s="51"/>
    </row>
    <row r="12" s="1" customFormat="1">
      <c r="B12" s="46"/>
      <c r="C12" s="47"/>
      <c r="D12" s="47"/>
      <c r="E12" s="47"/>
      <c r="F12" s="47"/>
      <c r="G12" s="47"/>
      <c r="H12" s="47"/>
      <c r="I12" s="156"/>
      <c r="J12" s="47"/>
      <c r="K12" s="51"/>
    </row>
    <row r="13" s="1" customFormat="1" ht="14.4" customHeight="1">
      <c r="B13" s="46"/>
      <c r="C13" s="47"/>
      <c r="D13" s="40" t="s">
        <v>20</v>
      </c>
      <c r="E13" s="47"/>
      <c r="F13" s="35" t="s">
        <v>21</v>
      </c>
      <c r="G13" s="47"/>
      <c r="H13" s="47"/>
      <c r="I13" s="158" t="s">
        <v>22</v>
      </c>
      <c r="J13" s="35" t="s">
        <v>21</v>
      </c>
      <c r="K13" s="51"/>
    </row>
    <row r="14" s="1" customFormat="1" ht="14.4" customHeight="1">
      <c r="B14" s="46"/>
      <c r="C14" s="47"/>
      <c r="D14" s="40" t="s">
        <v>23</v>
      </c>
      <c r="E14" s="47"/>
      <c r="F14" s="35" t="s">
        <v>1708</v>
      </c>
      <c r="G14" s="47"/>
      <c r="H14" s="47"/>
      <c r="I14" s="158" t="s">
        <v>25</v>
      </c>
      <c r="J14" s="159" t="str">
        <f>'Rekapitulace stavby'!AN8</f>
        <v>7. 2. 2019</v>
      </c>
      <c r="K14" s="51"/>
    </row>
    <row r="15" s="1" customFormat="1" ht="10.8" customHeight="1">
      <c r="B15" s="46"/>
      <c r="C15" s="47"/>
      <c r="D15" s="47"/>
      <c r="E15" s="47"/>
      <c r="F15" s="47"/>
      <c r="G15" s="47"/>
      <c r="H15" s="47"/>
      <c r="I15" s="156"/>
      <c r="J15" s="47"/>
      <c r="K15" s="51"/>
    </row>
    <row r="16" s="1" customFormat="1" ht="14.4" customHeight="1">
      <c r="B16" s="46"/>
      <c r="C16" s="47"/>
      <c r="D16" s="40" t="s">
        <v>27</v>
      </c>
      <c r="E16" s="47"/>
      <c r="F16" s="47"/>
      <c r="G16" s="47"/>
      <c r="H16" s="47"/>
      <c r="I16" s="158" t="s">
        <v>28</v>
      </c>
      <c r="J16" s="35" t="str">
        <f>IF('Rekapitulace stavby'!AN10="","",'Rekapitulace stavby'!AN10)</f>
        <v/>
      </c>
      <c r="K16" s="51"/>
    </row>
    <row r="17" s="1" customFormat="1" ht="18" customHeight="1">
      <c r="B17" s="46"/>
      <c r="C17" s="47"/>
      <c r="D17" s="47"/>
      <c r="E17" s="35" t="str">
        <f>IF('Rekapitulace stavby'!E11="","",'Rekapitulace stavby'!E11)</f>
        <v>Obec Všelibice</v>
      </c>
      <c r="F17" s="47"/>
      <c r="G17" s="47"/>
      <c r="H17" s="47"/>
      <c r="I17" s="158" t="s">
        <v>30</v>
      </c>
      <c r="J17" s="35" t="str">
        <f>IF('Rekapitulace stavby'!AN11="","",'Rekapitulace stavby'!AN11)</f>
        <v/>
      </c>
      <c r="K17" s="51"/>
    </row>
    <row r="18" s="1" customFormat="1" ht="6.96" customHeight="1">
      <c r="B18" s="46"/>
      <c r="C18" s="47"/>
      <c r="D18" s="47"/>
      <c r="E18" s="47"/>
      <c r="F18" s="47"/>
      <c r="G18" s="47"/>
      <c r="H18" s="47"/>
      <c r="I18" s="156"/>
      <c r="J18" s="47"/>
      <c r="K18" s="51"/>
    </row>
    <row r="19" s="1" customFormat="1" ht="14.4" customHeight="1">
      <c r="B19" s="46"/>
      <c r="C19" s="47"/>
      <c r="D19" s="40" t="s">
        <v>31</v>
      </c>
      <c r="E19" s="47"/>
      <c r="F19" s="47"/>
      <c r="G19" s="47"/>
      <c r="H19" s="47"/>
      <c r="I19" s="158" t="s">
        <v>28</v>
      </c>
      <c r="J19" s="35" t="str">
        <f>IF('Rekapitulace stavby'!AN13="Vyplň údaj","",IF('Rekapitulace stavby'!AN13="","",'Rekapitulace stavby'!AN13))</f>
        <v/>
      </c>
      <c r="K19" s="51"/>
    </row>
    <row r="20" s="1" customFormat="1" ht="18" customHeight="1">
      <c r="B20" s="46"/>
      <c r="C20" s="47"/>
      <c r="D20" s="47"/>
      <c r="E20" s="35" t="str">
        <f>IF('Rekapitulace stavby'!E14="Vyplň údaj","",IF('Rekapitulace stavby'!E14="","",'Rekapitulace stavby'!E14))</f>
        <v/>
      </c>
      <c r="F20" s="47"/>
      <c r="G20" s="47"/>
      <c r="H20" s="47"/>
      <c r="I20" s="158" t="s">
        <v>30</v>
      </c>
      <c r="J20" s="35" t="str">
        <f>IF('Rekapitulace stavby'!AN14="Vyplň údaj","",IF('Rekapitulace stavby'!AN14="","",'Rekapitulace stavby'!AN14))</f>
        <v/>
      </c>
      <c r="K20" s="51"/>
    </row>
    <row r="21" s="1" customFormat="1" ht="6.96" customHeight="1">
      <c r="B21" s="46"/>
      <c r="C21" s="47"/>
      <c r="D21" s="47"/>
      <c r="E21" s="47"/>
      <c r="F21" s="47"/>
      <c r="G21" s="47"/>
      <c r="H21" s="47"/>
      <c r="I21" s="156"/>
      <c r="J21" s="47"/>
      <c r="K21" s="51"/>
    </row>
    <row r="22" s="1" customFormat="1" ht="14.4" customHeight="1">
      <c r="B22" s="46"/>
      <c r="C22" s="47"/>
      <c r="D22" s="40" t="s">
        <v>33</v>
      </c>
      <c r="E22" s="47"/>
      <c r="F22" s="47"/>
      <c r="G22" s="47"/>
      <c r="H22" s="47"/>
      <c r="I22" s="158" t="s">
        <v>28</v>
      </c>
      <c r="J22" s="35" t="str">
        <f>IF('Rekapitulace stavby'!AN16="","",'Rekapitulace stavby'!AN16)</f>
        <v/>
      </c>
      <c r="K22" s="51"/>
    </row>
    <row r="23" s="1" customFormat="1" ht="18" customHeight="1">
      <c r="B23" s="46"/>
      <c r="C23" s="47"/>
      <c r="D23" s="47"/>
      <c r="E23" s="35" t="str">
        <f>IF('Rekapitulace stavby'!E17="","",'Rekapitulace stavby'!E17)</f>
        <v>Ing.R.Hladký</v>
      </c>
      <c r="F23" s="47"/>
      <c r="G23" s="47"/>
      <c r="H23" s="47"/>
      <c r="I23" s="158" t="s">
        <v>30</v>
      </c>
      <c r="J23" s="35" t="str">
        <f>IF('Rekapitulace stavby'!AN17="","",'Rekapitulace stavby'!AN17)</f>
        <v/>
      </c>
      <c r="K23" s="51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156"/>
      <c r="J24" s="47"/>
      <c r="K24" s="51"/>
    </row>
    <row r="25" s="1" customFormat="1" ht="14.4" customHeight="1">
      <c r="B25" s="46"/>
      <c r="C25" s="47"/>
      <c r="D25" s="40" t="s">
        <v>36</v>
      </c>
      <c r="E25" s="47"/>
      <c r="F25" s="47"/>
      <c r="G25" s="47"/>
      <c r="H25" s="47"/>
      <c r="I25" s="156"/>
      <c r="J25" s="47"/>
      <c r="K25" s="51"/>
    </row>
    <row r="26" s="7" customFormat="1" ht="16.5" customHeight="1">
      <c r="B26" s="160"/>
      <c r="C26" s="161"/>
      <c r="D26" s="161"/>
      <c r="E26" s="44" t="s">
        <v>21</v>
      </c>
      <c r="F26" s="44"/>
      <c r="G26" s="44"/>
      <c r="H26" s="44"/>
      <c r="I26" s="162"/>
      <c r="J26" s="161"/>
      <c r="K26" s="163"/>
    </row>
    <row r="27" s="1" customFormat="1" ht="6.96" customHeight="1">
      <c r="B27" s="46"/>
      <c r="C27" s="47"/>
      <c r="D27" s="47"/>
      <c r="E27" s="47"/>
      <c r="F27" s="47"/>
      <c r="G27" s="47"/>
      <c r="H27" s="47"/>
      <c r="I27" s="156"/>
      <c r="J27" s="47"/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25.44" customHeight="1">
      <c r="B29" s="46"/>
      <c r="C29" s="47"/>
      <c r="D29" s="166" t="s">
        <v>38</v>
      </c>
      <c r="E29" s="47"/>
      <c r="F29" s="47"/>
      <c r="G29" s="47"/>
      <c r="H29" s="47"/>
      <c r="I29" s="156"/>
      <c r="J29" s="167">
        <f>ROUND(J88,2)</f>
        <v>0</v>
      </c>
      <c r="K29" s="51"/>
    </row>
    <row r="30" s="1" customFormat="1" ht="6.96" customHeight="1">
      <c r="B30" s="46"/>
      <c r="C30" s="47"/>
      <c r="D30" s="106"/>
      <c r="E30" s="106"/>
      <c r="F30" s="106"/>
      <c r="G30" s="106"/>
      <c r="H30" s="106"/>
      <c r="I30" s="164"/>
      <c r="J30" s="106"/>
      <c r="K30" s="165"/>
    </row>
    <row r="31" s="1" customFormat="1" ht="14.4" customHeight="1">
      <c r="B31" s="46"/>
      <c r="C31" s="47"/>
      <c r="D31" s="47"/>
      <c r="E31" s="47"/>
      <c r="F31" s="52" t="s">
        <v>40</v>
      </c>
      <c r="G31" s="47"/>
      <c r="H31" s="47"/>
      <c r="I31" s="168" t="s">
        <v>39</v>
      </c>
      <c r="J31" s="52" t="s">
        <v>41</v>
      </c>
      <c r="K31" s="51"/>
    </row>
    <row r="32" s="1" customFormat="1" ht="14.4" customHeight="1">
      <c r="B32" s="46"/>
      <c r="C32" s="47"/>
      <c r="D32" s="55" t="s">
        <v>42</v>
      </c>
      <c r="E32" s="55" t="s">
        <v>43</v>
      </c>
      <c r="F32" s="169">
        <f>ROUND(SUM(BE88:BE130), 2)</f>
        <v>0</v>
      </c>
      <c r="G32" s="47"/>
      <c r="H32" s="47"/>
      <c r="I32" s="170">
        <v>0.20999999999999999</v>
      </c>
      <c r="J32" s="169">
        <f>ROUND(ROUND((SUM(BE88:BE130)), 2)*I32, 2)</f>
        <v>0</v>
      </c>
      <c r="K32" s="51"/>
    </row>
    <row r="33" s="1" customFormat="1" ht="14.4" customHeight="1">
      <c r="B33" s="46"/>
      <c r="C33" s="47"/>
      <c r="D33" s="47"/>
      <c r="E33" s="55" t="s">
        <v>44</v>
      </c>
      <c r="F33" s="169">
        <f>ROUND(SUM(BF88:BF130), 2)</f>
        <v>0</v>
      </c>
      <c r="G33" s="47"/>
      <c r="H33" s="47"/>
      <c r="I33" s="170">
        <v>0.14999999999999999</v>
      </c>
      <c r="J33" s="169">
        <f>ROUND(ROUND((SUM(BF88:BF130)), 2)*I33, 2)</f>
        <v>0</v>
      </c>
      <c r="K33" s="51"/>
    </row>
    <row r="34" hidden="1" s="1" customFormat="1" ht="14.4" customHeight="1">
      <c r="B34" s="46"/>
      <c r="C34" s="47"/>
      <c r="D34" s="47"/>
      <c r="E34" s="55" t="s">
        <v>45</v>
      </c>
      <c r="F34" s="169">
        <f>ROUND(SUM(BG88:BG130), 2)</f>
        <v>0</v>
      </c>
      <c r="G34" s="47"/>
      <c r="H34" s="47"/>
      <c r="I34" s="170">
        <v>0.20999999999999999</v>
      </c>
      <c r="J34" s="169">
        <v>0</v>
      </c>
      <c r="K34" s="51"/>
    </row>
    <row r="35" hidden="1" s="1" customFormat="1" ht="14.4" customHeight="1">
      <c r="B35" s="46"/>
      <c r="C35" s="47"/>
      <c r="D35" s="47"/>
      <c r="E35" s="55" t="s">
        <v>46</v>
      </c>
      <c r="F35" s="169">
        <f>ROUND(SUM(BH88:BH130), 2)</f>
        <v>0</v>
      </c>
      <c r="G35" s="47"/>
      <c r="H35" s="47"/>
      <c r="I35" s="170">
        <v>0.14999999999999999</v>
      </c>
      <c r="J35" s="169">
        <v>0</v>
      </c>
      <c r="K35" s="51"/>
    </row>
    <row r="36" hidden="1" s="1" customFormat="1" ht="14.4" customHeight="1">
      <c r="B36" s="46"/>
      <c r="C36" s="47"/>
      <c r="D36" s="47"/>
      <c r="E36" s="55" t="s">
        <v>47</v>
      </c>
      <c r="F36" s="169">
        <f>ROUND(SUM(BI88:BI130), 2)</f>
        <v>0</v>
      </c>
      <c r="G36" s="47"/>
      <c r="H36" s="47"/>
      <c r="I36" s="170">
        <v>0</v>
      </c>
      <c r="J36" s="169">
        <v>0</v>
      </c>
      <c r="K36" s="51"/>
    </row>
    <row r="37" s="1" customFormat="1" ht="6.96" customHeight="1">
      <c r="B37" s="46"/>
      <c r="C37" s="47"/>
      <c r="D37" s="47"/>
      <c r="E37" s="47"/>
      <c r="F37" s="47"/>
      <c r="G37" s="47"/>
      <c r="H37" s="47"/>
      <c r="I37" s="156"/>
      <c r="J37" s="47"/>
      <c r="K37" s="51"/>
    </row>
    <row r="38" s="1" customFormat="1" ht="25.44" customHeight="1">
      <c r="B38" s="46"/>
      <c r="C38" s="171"/>
      <c r="D38" s="172" t="s">
        <v>48</v>
      </c>
      <c r="E38" s="98"/>
      <c r="F38" s="98"/>
      <c r="G38" s="173" t="s">
        <v>49</v>
      </c>
      <c r="H38" s="174" t="s">
        <v>50</v>
      </c>
      <c r="I38" s="175"/>
      <c r="J38" s="176">
        <f>SUM(J29:J36)</f>
        <v>0</v>
      </c>
      <c r="K38" s="177"/>
    </row>
    <row r="39" s="1" customFormat="1" ht="14.4" customHeight="1">
      <c r="B39" s="67"/>
      <c r="C39" s="68"/>
      <c r="D39" s="68"/>
      <c r="E39" s="68"/>
      <c r="F39" s="68"/>
      <c r="G39" s="68"/>
      <c r="H39" s="68"/>
      <c r="I39" s="178"/>
      <c r="J39" s="68"/>
      <c r="K39" s="69"/>
    </row>
    <row r="43" s="1" customFormat="1" ht="6.96" customHeight="1">
      <c r="B43" s="179"/>
      <c r="C43" s="180"/>
      <c r="D43" s="180"/>
      <c r="E43" s="180"/>
      <c r="F43" s="180"/>
      <c r="G43" s="180"/>
      <c r="H43" s="180"/>
      <c r="I43" s="181"/>
      <c r="J43" s="180"/>
      <c r="K43" s="182"/>
    </row>
    <row r="44" s="1" customFormat="1" ht="36.96" customHeight="1">
      <c r="B44" s="46"/>
      <c r="C44" s="30" t="s">
        <v>122</v>
      </c>
      <c r="D44" s="47"/>
      <c r="E44" s="47"/>
      <c r="F44" s="47"/>
      <c r="G44" s="47"/>
      <c r="H44" s="47"/>
      <c r="I44" s="156"/>
      <c r="J44" s="47"/>
      <c r="K44" s="51"/>
    </row>
    <row r="45" s="1" customFormat="1" ht="6.96" customHeight="1">
      <c r="B45" s="46"/>
      <c r="C45" s="47"/>
      <c r="D45" s="47"/>
      <c r="E45" s="47"/>
      <c r="F45" s="47"/>
      <c r="G45" s="47"/>
      <c r="H45" s="47"/>
      <c r="I45" s="156"/>
      <c r="J45" s="47"/>
      <c r="K45" s="51"/>
    </row>
    <row r="46" s="1" customFormat="1" ht="14.4" customHeight="1">
      <c r="B46" s="46"/>
      <c r="C46" s="40" t="s">
        <v>18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6.5" customHeight="1">
      <c r="B47" s="46"/>
      <c r="C47" s="47"/>
      <c r="D47" s="47"/>
      <c r="E47" s="155" t="str">
        <f>E7</f>
        <v>Revitalizace obecního úřadu Všelibice</v>
      </c>
      <c r="F47" s="40"/>
      <c r="G47" s="40"/>
      <c r="H47" s="40"/>
      <c r="I47" s="156"/>
      <c r="J47" s="47"/>
      <c r="K47" s="51"/>
    </row>
    <row r="48">
      <c r="B48" s="28"/>
      <c r="C48" s="40" t="s">
        <v>120</v>
      </c>
      <c r="D48" s="29"/>
      <c r="E48" s="29"/>
      <c r="F48" s="29"/>
      <c r="G48" s="29"/>
      <c r="H48" s="29"/>
      <c r="I48" s="154"/>
      <c r="J48" s="29"/>
      <c r="K48" s="31"/>
    </row>
    <row r="49" s="1" customFormat="1" ht="16.5" customHeight="1">
      <c r="B49" s="46"/>
      <c r="C49" s="47"/>
      <c r="D49" s="47"/>
      <c r="E49" s="155" t="s">
        <v>1705</v>
      </c>
      <c r="F49" s="47"/>
      <c r="G49" s="47"/>
      <c r="H49" s="47"/>
      <c r="I49" s="156"/>
      <c r="J49" s="47"/>
      <c r="K49" s="51"/>
    </row>
    <row r="50" s="1" customFormat="1" ht="14.4" customHeight="1">
      <c r="B50" s="46"/>
      <c r="C50" s="40" t="s">
        <v>1706</v>
      </c>
      <c r="D50" s="47"/>
      <c r="E50" s="47"/>
      <c r="F50" s="47"/>
      <c r="G50" s="47"/>
      <c r="H50" s="47"/>
      <c r="I50" s="156"/>
      <c r="J50" s="47"/>
      <c r="K50" s="51"/>
    </row>
    <row r="51" s="1" customFormat="1" ht="17.25" customHeight="1">
      <c r="B51" s="46"/>
      <c r="C51" s="47"/>
      <c r="D51" s="47"/>
      <c r="E51" s="157" t="str">
        <f>E11</f>
        <v>18_094_0520 - TELEFONNÍ ROZVOD</v>
      </c>
      <c r="F51" s="47"/>
      <c r="G51" s="47"/>
      <c r="H51" s="47"/>
      <c r="I51" s="156"/>
      <c r="J51" s="47"/>
      <c r="K51" s="51"/>
    </row>
    <row r="52" s="1" customFormat="1" ht="6.96" customHeight="1">
      <c r="B52" s="46"/>
      <c r="C52" s="47"/>
      <c r="D52" s="47"/>
      <c r="E52" s="47"/>
      <c r="F52" s="47"/>
      <c r="G52" s="47"/>
      <c r="H52" s="47"/>
      <c r="I52" s="156"/>
      <c r="J52" s="47"/>
      <c r="K52" s="51"/>
    </row>
    <row r="53" s="1" customFormat="1" ht="18" customHeight="1">
      <c r="B53" s="46"/>
      <c r="C53" s="40" t="s">
        <v>23</v>
      </c>
      <c r="D53" s="47"/>
      <c r="E53" s="47"/>
      <c r="F53" s="35" t="str">
        <f>F14</f>
        <v xml:space="preserve"> </v>
      </c>
      <c r="G53" s="47"/>
      <c r="H53" s="47"/>
      <c r="I53" s="158" t="s">
        <v>25</v>
      </c>
      <c r="J53" s="159" t="str">
        <f>IF(J14="","",J14)</f>
        <v>7. 2. 2019</v>
      </c>
      <c r="K53" s="51"/>
    </row>
    <row r="54" s="1" customFormat="1" ht="6.96" customHeight="1">
      <c r="B54" s="46"/>
      <c r="C54" s="47"/>
      <c r="D54" s="47"/>
      <c r="E54" s="47"/>
      <c r="F54" s="47"/>
      <c r="G54" s="47"/>
      <c r="H54" s="47"/>
      <c r="I54" s="156"/>
      <c r="J54" s="47"/>
      <c r="K54" s="51"/>
    </row>
    <row r="55" s="1" customFormat="1">
      <c r="B55" s="46"/>
      <c r="C55" s="40" t="s">
        <v>27</v>
      </c>
      <c r="D55" s="47"/>
      <c r="E55" s="47"/>
      <c r="F55" s="35" t="str">
        <f>E17</f>
        <v>Obec Všelibice</v>
      </c>
      <c r="G55" s="47"/>
      <c r="H55" s="47"/>
      <c r="I55" s="158" t="s">
        <v>33</v>
      </c>
      <c r="J55" s="44" t="str">
        <f>E23</f>
        <v>Ing.R.Hladký</v>
      </c>
      <c r="K55" s="51"/>
    </row>
    <row r="56" s="1" customFormat="1" ht="14.4" customHeight="1">
      <c r="B56" s="46"/>
      <c r="C56" s="40" t="s">
        <v>31</v>
      </c>
      <c r="D56" s="47"/>
      <c r="E56" s="47"/>
      <c r="F56" s="35" t="str">
        <f>IF(E20="","",E20)</f>
        <v/>
      </c>
      <c r="G56" s="47"/>
      <c r="H56" s="47"/>
      <c r="I56" s="156"/>
      <c r="J56" s="183"/>
      <c r="K56" s="51"/>
    </row>
    <row r="57" s="1" customFormat="1" ht="10.32" customHeight="1">
      <c r="B57" s="46"/>
      <c r="C57" s="47"/>
      <c r="D57" s="47"/>
      <c r="E57" s="47"/>
      <c r="F57" s="47"/>
      <c r="G57" s="47"/>
      <c r="H57" s="47"/>
      <c r="I57" s="156"/>
      <c r="J57" s="47"/>
      <c r="K57" s="51"/>
    </row>
    <row r="58" s="1" customFormat="1" ht="29.28" customHeight="1">
      <c r="B58" s="46"/>
      <c r="C58" s="184" t="s">
        <v>123</v>
      </c>
      <c r="D58" s="171"/>
      <c r="E58" s="171"/>
      <c r="F58" s="171"/>
      <c r="G58" s="171"/>
      <c r="H58" s="171"/>
      <c r="I58" s="185"/>
      <c r="J58" s="186" t="s">
        <v>124</v>
      </c>
      <c r="K58" s="187"/>
    </row>
    <row r="59" s="1" customFormat="1" ht="10.32" customHeight="1">
      <c r="B59" s="46"/>
      <c r="C59" s="47"/>
      <c r="D59" s="47"/>
      <c r="E59" s="47"/>
      <c r="F59" s="47"/>
      <c r="G59" s="47"/>
      <c r="H59" s="47"/>
      <c r="I59" s="156"/>
      <c r="J59" s="47"/>
      <c r="K59" s="51"/>
    </row>
    <row r="60" s="1" customFormat="1" ht="29.28" customHeight="1">
      <c r="B60" s="46"/>
      <c r="C60" s="188" t="s">
        <v>125</v>
      </c>
      <c r="D60" s="47"/>
      <c r="E60" s="47"/>
      <c r="F60" s="47"/>
      <c r="G60" s="47"/>
      <c r="H60" s="47"/>
      <c r="I60" s="156"/>
      <c r="J60" s="167">
        <f>J88</f>
        <v>0</v>
      </c>
      <c r="K60" s="51"/>
      <c r="AU60" s="24" t="s">
        <v>126</v>
      </c>
    </row>
    <row r="61" s="8" customFormat="1" ht="24.96" customHeight="1">
      <c r="B61" s="189"/>
      <c r="C61" s="190"/>
      <c r="D61" s="191" t="s">
        <v>1770</v>
      </c>
      <c r="E61" s="192"/>
      <c r="F61" s="192"/>
      <c r="G61" s="192"/>
      <c r="H61" s="192"/>
      <c r="I61" s="193"/>
      <c r="J61" s="194">
        <f>J89</f>
        <v>0</v>
      </c>
      <c r="K61" s="195"/>
    </row>
    <row r="62" s="8" customFormat="1" ht="24.96" customHeight="1">
      <c r="B62" s="189"/>
      <c r="C62" s="190"/>
      <c r="D62" s="191" t="s">
        <v>1771</v>
      </c>
      <c r="E62" s="192"/>
      <c r="F62" s="192"/>
      <c r="G62" s="192"/>
      <c r="H62" s="192"/>
      <c r="I62" s="193"/>
      <c r="J62" s="194">
        <f>J100</f>
        <v>0</v>
      </c>
      <c r="K62" s="195"/>
    </row>
    <row r="63" s="8" customFormat="1" ht="24.96" customHeight="1">
      <c r="B63" s="189"/>
      <c r="C63" s="190"/>
      <c r="D63" s="191" t="s">
        <v>1772</v>
      </c>
      <c r="E63" s="192"/>
      <c r="F63" s="192"/>
      <c r="G63" s="192"/>
      <c r="H63" s="192"/>
      <c r="I63" s="193"/>
      <c r="J63" s="194">
        <f>J104</f>
        <v>0</v>
      </c>
      <c r="K63" s="195"/>
    </row>
    <row r="64" s="8" customFormat="1" ht="24.96" customHeight="1">
      <c r="B64" s="189"/>
      <c r="C64" s="190"/>
      <c r="D64" s="191" t="s">
        <v>1773</v>
      </c>
      <c r="E64" s="192"/>
      <c r="F64" s="192"/>
      <c r="G64" s="192"/>
      <c r="H64" s="192"/>
      <c r="I64" s="193"/>
      <c r="J64" s="194">
        <f>J107</f>
        <v>0</v>
      </c>
      <c r="K64" s="195"/>
    </row>
    <row r="65" s="8" customFormat="1" ht="24.96" customHeight="1">
      <c r="B65" s="189"/>
      <c r="C65" s="190"/>
      <c r="D65" s="191" t="s">
        <v>1774</v>
      </c>
      <c r="E65" s="192"/>
      <c r="F65" s="192"/>
      <c r="G65" s="192"/>
      <c r="H65" s="192"/>
      <c r="I65" s="193"/>
      <c r="J65" s="194">
        <f>J110</f>
        <v>0</v>
      </c>
      <c r="K65" s="195"/>
    </row>
    <row r="66" s="8" customFormat="1" ht="24.96" customHeight="1">
      <c r="B66" s="189"/>
      <c r="C66" s="190"/>
      <c r="D66" s="191" t="s">
        <v>1775</v>
      </c>
      <c r="E66" s="192"/>
      <c r="F66" s="192"/>
      <c r="G66" s="192"/>
      <c r="H66" s="192"/>
      <c r="I66" s="193"/>
      <c r="J66" s="194">
        <f>J119</f>
        <v>0</v>
      </c>
      <c r="K66" s="195"/>
    </row>
    <row r="67" s="1" customFormat="1" ht="21.84" customHeight="1">
      <c r="B67" s="46"/>
      <c r="C67" s="47"/>
      <c r="D67" s="47"/>
      <c r="E67" s="47"/>
      <c r="F67" s="47"/>
      <c r="G67" s="47"/>
      <c r="H67" s="47"/>
      <c r="I67" s="156"/>
      <c r="J67" s="47"/>
      <c r="K67" s="51"/>
    </row>
    <row r="68" s="1" customFormat="1" ht="6.96" customHeight="1">
      <c r="B68" s="67"/>
      <c r="C68" s="68"/>
      <c r="D68" s="68"/>
      <c r="E68" s="68"/>
      <c r="F68" s="68"/>
      <c r="G68" s="68"/>
      <c r="H68" s="68"/>
      <c r="I68" s="178"/>
      <c r="J68" s="68"/>
      <c r="K68" s="69"/>
    </row>
    <row r="72" s="1" customFormat="1" ht="6.96" customHeight="1">
      <c r="B72" s="70"/>
      <c r="C72" s="71"/>
      <c r="D72" s="71"/>
      <c r="E72" s="71"/>
      <c r="F72" s="71"/>
      <c r="G72" s="71"/>
      <c r="H72" s="71"/>
      <c r="I72" s="181"/>
      <c r="J72" s="71"/>
      <c r="K72" s="71"/>
      <c r="L72" s="72"/>
    </row>
    <row r="73" s="1" customFormat="1" ht="36.96" customHeight="1">
      <c r="B73" s="46"/>
      <c r="C73" s="73" t="s">
        <v>145</v>
      </c>
      <c r="D73" s="74"/>
      <c r="E73" s="74"/>
      <c r="F73" s="74"/>
      <c r="G73" s="74"/>
      <c r="H73" s="74"/>
      <c r="I73" s="203"/>
      <c r="J73" s="74"/>
      <c r="K73" s="74"/>
      <c r="L73" s="72"/>
    </row>
    <row r="74" s="1" customFormat="1" ht="6.96" customHeight="1">
      <c r="B74" s="46"/>
      <c r="C74" s="74"/>
      <c r="D74" s="74"/>
      <c r="E74" s="74"/>
      <c r="F74" s="74"/>
      <c r="G74" s="74"/>
      <c r="H74" s="74"/>
      <c r="I74" s="203"/>
      <c r="J74" s="74"/>
      <c r="K74" s="74"/>
      <c r="L74" s="72"/>
    </row>
    <row r="75" s="1" customFormat="1" ht="14.4" customHeight="1">
      <c r="B75" s="46"/>
      <c r="C75" s="76" t="s">
        <v>18</v>
      </c>
      <c r="D75" s="74"/>
      <c r="E75" s="74"/>
      <c r="F75" s="74"/>
      <c r="G75" s="74"/>
      <c r="H75" s="74"/>
      <c r="I75" s="203"/>
      <c r="J75" s="74"/>
      <c r="K75" s="74"/>
      <c r="L75" s="72"/>
    </row>
    <row r="76" s="1" customFormat="1" ht="16.5" customHeight="1">
      <c r="B76" s="46"/>
      <c r="C76" s="74"/>
      <c r="D76" s="74"/>
      <c r="E76" s="204" t="str">
        <f>E7</f>
        <v>Revitalizace obecního úřadu Všelibice</v>
      </c>
      <c r="F76" s="76"/>
      <c r="G76" s="76"/>
      <c r="H76" s="76"/>
      <c r="I76" s="203"/>
      <c r="J76" s="74"/>
      <c r="K76" s="74"/>
      <c r="L76" s="72"/>
    </row>
    <row r="77">
      <c r="B77" s="28"/>
      <c r="C77" s="76" t="s">
        <v>120</v>
      </c>
      <c r="D77" s="295"/>
      <c r="E77" s="295"/>
      <c r="F77" s="295"/>
      <c r="G77" s="295"/>
      <c r="H77" s="295"/>
      <c r="I77" s="148"/>
      <c r="J77" s="295"/>
      <c r="K77" s="295"/>
      <c r="L77" s="296"/>
    </row>
    <row r="78" s="1" customFormat="1" ht="16.5" customHeight="1">
      <c r="B78" s="46"/>
      <c r="C78" s="74"/>
      <c r="D78" s="74"/>
      <c r="E78" s="204" t="s">
        <v>1705</v>
      </c>
      <c r="F78" s="74"/>
      <c r="G78" s="74"/>
      <c r="H78" s="74"/>
      <c r="I78" s="203"/>
      <c r="J78" s="74"/>
      <c r="K78" s="74"/>
      <c r="L78" s="72"/>
    </row>
    <row r="79" s="1" customFormat="1" ht="14.4" customHeight="1">
      <c r="B79" s="46"/>
      <c r="C79" s="76" t="s">
        <v>1706</v>
      </c>
      <c r="D79" s="74"/>
      <c r="E79" s="74"/>
      <c r="F79" s="74"/>
      <c r="G79" s="74"/>
      <c r="H79" s="74"/>
      <c r="I79" s="203"/>
      <c r="J79" s="74"/>
      <c r="K79" s="74"/>
      <c r="L79" s="72"/>
    </row>
    <row r="80" s="1" customFormat="1" ht="17.25" customHeight="1">
      <c r="B80" s="46"/>
      <c r="C80" s="74"/>
      <c r="D80" s="74"/>
      <c r="E80" s="82" t="str">
        <f>E11</f>
        <v>18_094_0520 - TELEFONNÍ ROZVOD</v>
      </c>
      <c r="F80" s="74"/>
      <c r="G80" s="74"/>
      <c r="H80" s="74"/>
      <c r="I80" s="203"/>
      <c r="J80" s="74"/>
      <c r="K80" s="74"/>
      <c r="L80" s="72"/>
    </row>
    <row r="81" s="1" customFormat="1" ht="6.96" customHeight="1">
      <c r="B81" s="46"/>
      <c r="C81" s="74"/>
      <c r="D81" s="74"/>
      <c r="E81" s="74"/>
      <c r="F81" s="74"/>
      <c r="G81" s="74"/>
      <c r="H81" s="74"/>
      <c r="I81" s="203"/>
      <c r="J81" s="74"/>
      <c r="K81" s="74"/>
      <c r="L81" s="72"/>
    </row>
    <row r="82" s="1" customFormat="1" ht="18" customHeight="1">
      <c r="B82" s="46"/>
      <c r="C82" s="76" t="s">
        <v>23</v>
      </c>
      <c r="D82" s="74"/>
      <c r="E82" s="74"/>
      <c r="F82" s="205" t="str">
        <f>F14</f>
        <v xml:space="preserve"> </v>
      </c>
      <c r="G82" s="74"/>
      <c r="H82" s="74"/>
      <c r="I82" s="206" t="s">
        <v>25</v>
      </c>
      <c r="J82" s="85" t="str">
        <f>IF(J14="","",J14)</f>
        <v>7. 2. 2019</v>
      </c>
      <c r="K82" s="74"/>
      <c r="L82" s="72"/>
    </row>
    <row r="83" s="1" customFormat="1" ht="6.96" customHeight="1">
      <c r="B83" s="46"/>
      <c r="C83" s="74"/>
      <c r="D83" s="74"/>
      <c r="E83" s="74"/>
      <c r="F83" s="74"/>
      <c r="G83" s="74"/>
      <c r="H83" s="74"/>
      <c r="I83" s="203"/>
      <c r="J83" s="74"/>
      <c r="K83" s="74"/>
      <c r="L83" s="72"/>
    </row>
    <row r="84" s="1" customFormat="1">
      <c r="B84" s="46"/>
      <c r="C84" s="76" t="s">
        <v>27</v>
      </c>
      <c r="D84" s="74"/>
      <c r="E84" s="74"/>
      <c r="F84" s="205" t="str">
        <f>E17</f>
        <v>Obec Všelibice</v>
      </c>
      <c r="G84" s="74"/>
      <c r="H84" s="74"/>
      <c r="I84" s="206" t="s">
        <v>33</v>
      </c>
      <c r="J84" s="205" t="str">
        <f>E23</f>
        <v>Ing.R.Hladký</v>
      </c>
      <c r="K84" s="74"/>
      <c r="L84" s="72"/>
    </row>
    <row r="85" s="1" customFormat="1" ht="14.4" customHeight="1">
      <c r="B85" s="46"/>
      <c r="C85" s="76" t="s">
        <v>31</v>
      </c>
      <c r="D85" s="74"/>
      <c r="E85" s="74"/>
      <c r="F85" s="205" t="str">
        <f>IF(E20="","",E20)</f>
        <v/>
      </c>
      <c r="G85" s="74"/>
      <c r="H85" s="74"/>
      <c r="I85" s="203"/>
      <c r="J85" s="74"/>
      <c r="K85" s="74"/>
      <c r="L85" s="72"/>
    </row>
    <row r="86" s="1" customFormat="1" ht="10.32" customHeight="1">
      <c r="B86" s="46"/>
      <c r="C86" s="74"/>
      <c r="D86" s="74"/>
      <c r="E86" s="74"/>
      <c r="F86" s="74"/>
      <c r="G86" s="74"/>
      <c r="H86" s="74"/>
      <c r="I86" s="203"/>
      <c r="J86" s="74"/>
      <c r="K86" s="74"/>
      <c r="L86" s="72"/>
    </row>
    <row r="87" s="10" customFormat="1" ht="29.28" customHeight="1">
      <c r="B87" s="207"/>
      <c r="C87" s="208" t="s">
        <v>146</v>
      </c>
      <c r="D87" s="209" t="s">
        <v>57</v>
      </c>
      <c r="E87" s="209" t="s">
        <v>53</v>
      </c>
      <c r="F87" s="209" t="s">
        <v>147</v>
      </c>
      <c r="G87" s="209" t="s">
        <v>148</v>
      </c>
      <c r="H87" s="209" t="s">
        <v>149</v>
      </c>
      <c r="I87" s="210" t="s">
        <v>150</v>
      </c>
      <c r="J87" s="209" t="s">
        <v>124</v>
      </c>
      <c r="K87" s="211" t="s">
        <v>151</v>
      </c>
      <c r="L87" s="212"/>
      <c r="M87" s="102" t="s">
        <v>152</v>
      </c>
      <c r="N87" s="103" t="s">
        <v>42</v>
      </c>
      <c r="O87" s="103" t="s">
        <v>153</v>
      </c>
      <c r="P87" s="103" t="s">
        <v>154</v>
      </c>
      <c r="Q87" s="103" t="s">
        <v>155</v>
      </c>
      <c r="R87" s="103" t="s">
        <v>156</v>
      </c>
      <c r="S87" s="103" t="s">
        <v>157</v>
      </c>
      <c r="T87" s="104" t="s">
        <v>158</v>
      </c>
    </row>
    <row r="88" s="1" customFormat="1" ht="29.28" customHeight="1">
      <c r="B88" s="46"/>
      <c r="C88" s="108" t="s">
        <v>125</v>
      </c>
      <c r="D88" s="74"/>
      <c r="E88" s="74"/>
      <c r="F88" s="74"/>
      <c r="G88" s="74"/>
      <c r="H88" s="74"/>
      <c r="I88" s="203"/>
      <c r="J88" s="213">
        <f>BK88</f>
        <v>0</v>
      </c>
      <c r="K88" s="74"/>
      <c r="L88" s="72"/>
      <c r="M88" s="105"/>
      <c r="N88" s="106"/>
      <c r="O88" s="106"/>
      <c r="P88" s="214">
        <f>P89+P100+P104+P107+P110+P119</f>
        <v>0</v>
      </c>
      <c r="Q88" s="106"/>
      <c r="R88" s="214">
        <f>R89+R100+R104+R107+R110+R119</f>
        <v>0</v>
      </c>
      <c r="S88" s="106"/>
      <c r="T88" s="215">
        <f>T89+T100+T104+T107+T110+T119</f>
        <v>0</v>
      </c>
      <c r="AT88" s="24" t="s">
        <v>71</v>
      </c>
      <c r="AU88" s="24" t="s">
        <v>126</v>
      </c>
      <c r="BK88" s="216">
        <f>BK89+BK100+BK104+BK107+BK110+BK119</f>
        <v>0</v>
      </c>
    </row>
    <row r="89" s="11" customFormat="1" ht="37.44" customHeight="1">
      <c r="B89" s="217"/>
      <c r="C89" s="218"/>
      <c r="D89" s="219" t="s">
        <v>71</v>
      </c>
      <c r="E89" s="220" t="s">
        <v>1776</v>
      </c>
      <c r="F89" s="220" t="s">
        <v>1777</v>
      </c>
      <c r="G89" s="218"/>
      <c r="H89" s="218"/>
      <c r="I89" s="221"/>
      <c r="J89" s="222">
        <f>BK89</f>
        <v>0</v>
      </c>
      <c r="K89" s="218"/>
      <c r="L89" s="223"/>
      <c r="M89" s="224"/>
      <c r="N89" s="225"/>
      <c r="O89" s="225"/>
      <c r="P89" s="226">
        <f>SUM(P90:P99)</f>
        <v>0</v>
      </c>
      <c r="Q89" s="225"/>
      <c r="R89" s="226">
        <f>SUM(R90:R99)</f>
        <v>0</v>
      </c>
      <c r="S89" s="225"/>
      <c r="T89" s="227">
        <f>SUM(T90:T99)</f>
        <v>0</v>
      </c>
      <c r="AR89" s="228" t="s">
        <v>80</v>
      </c>
      <c r="AT89" s="229" t="s">
        <v>71</v>
      </c>
      <c r="AU89" s="229" t="s">
        <v>72</v>
      </c>
      <c r="AY89" s="228" t="s">
        <v>161</v>
      </c>
      <c r="BK89" s="230">
        <f>SUM(BK90:BK99)</f>
        <v>0</v>
      </c>
    </row>
    <row r="90" s="1" customFormat="1" ht="16.5" customHeight="1">
      <c r="B90" s="46"/>
      <c r="C90" s="233" t="s">
        <v>80</v>
      </c>
      <c r="D90" s="233" t="s">
        <v>164</v>
      </c>
      <c r="E90" s="234" t="s">
        <v>1778</v>
      </c>
      <c r="F90" s="235" t="s">
        <v>1779</v>
      </c>
      <c r="G90" s="236" t="s">
        <v>1253</v>
      </c>
      <c r="H90" s="237">
        <v>1</v>
      </c>
      <c r="I90" s="238"/>
      <c r="J90" s="239">
        <f>ROUND(I90*H90,2)</f>
        <v>0</v>
      </c>
      <c r="K90" s="235" t="s">
        <v>199</v>
      </c>
      <c r="L90" s="72"/>
      <c r="M90" s="240" t="s">
        <v>21</v>
      </c>
      <c r="N90" s="241" t="s">
        <v>43</v>
      </c>
      <c r="O90" s="47"/>
      <c r="P90" s="242">
        <f>O90*H90</f>
        <v>0</v>
      </c>
      <c r="Q90" s="242">
        <v>0</v>
      </c>
      <c r="R90" s="242">
        <f>Q90*H90</f>
        <v>0</v>
      </c>
      <c r="S90" s="242">
        <v>0</v>
      </c>
      <c r="T90" s="243">
        <f>S90*H90</f>
        <v>0</v>
      </c>
      <c r="AR90" s="24" t="s">
        <v>169</v>
      </c>
      <c r="AT90" s="24" t="s">
        <v>164</v>
      </c>
      <c r="AU90" s="24" t="s">
        <v>80</v>
      </c>
      <c r="AY90" s="24" t="s">
        <v>161</v>
      </c>
      <c r="BE90" s="244">
        <f>IF(N90="základní",J90,0)</f>
        <v>0</v>
      </c>
      <c r="BF90" s="244">
        <f>IF(N90="snížená",J90,0)</f>
        <v>0</v>
      </c>
      <c r="BG90" s="244">
        <f>IF(N90="zákl. přenesená",J90,0)</f>
        <v>0</v>
      </c>
      <c r="BH90" s="244">
        <f>IF(N90="sníž. přenesená",J90,0)</f>
        <v>0</v>
      </c>
      <c r="BI90" s="244">
        <f>IF(N90="nulová",J90,0)</f>
        <v>0</v>
      </c>
      <c r="BJ90" s="24" t="s">
        <v>80</v>
      </c>
      <c r="BK90" s="244">
        <f>ROUND(I90*H90,2)</f>
        <v>0</v>
      </c>
      <c r="BL90" s="24" t="s">
        <v>169</v>
      </c>
      <c r="BM90" s="24" t="s">
        <v>82</v>
      </c>
    </row>
    <row r="91" s="1" customFormat="1" ht="16.5" customHeight="1">
      <c r="B91" s="46"/>
      <c r="C91" s="233" t="s">
        <v>82</v>
      </c>
      <c r="D91" s="233" t="s">
        <v>164</v>
      </c>
      <c r="E91" s="234" t="s">
        <v>1780</v>
      </c>
      <c r="F91" s="235" t="s">
        <v>1781</v>
      </c>
      <c r="G91" s="236" t="s">
        <v>1253</v>
      </c>
      <c r="H91" s="237">
        <v>2</v>
      </c>
      <c r="I91" s="238"/>
      <c r="J91" s="239">
        <f>ROUND(I91*H91,2)</f>
        <v>0</v>
      </c>
      <c r="K91" s="235" t="s">
        <v>199</v>
      </c>
      <c r="L91" s="72"/>
      <c r="M91" s="240" t="s">
        <v>21</v>
      </c>
      <c r="N91" s="241" t="s">
        <v>43</v>
      </c>
      <c r="O91" s="47"/>
      <c r="P91" s="242">
        <f>O91*H91</f>
        <v>0</v>
      </c>
      <c r="Q91" s="242">
        <v>0</v>
      </c>
      <c r="R91" s="242">
        <f>Q91*H91</f>
        <v>0</v>
      </c>
      <c r="S91" s="242">
        <v>0</v>
      </c>
      <c r="T91" s="243">
        <f>S91*H91</f>
        <v>0</v>
      </c>
      <c r="AR91" s="24" t="s">
        <v>169</v>
      </c>
      <c r="AT91" s="24" t="s">
        <v>164</v>
      </c>
      <c r="AU91" s="24" t="s">
        <v>80</v>
      </c>
      <c r="AY91" s="24" t="s">
        <v>161</v>
      </c>
      <c r="BE91" s="244">
        <f>IF(N91="základní",J91,0)</f>
        <v>0</v>
      </c>
      <c r="BF91" s="244">
        <f>IF(N91="snížená",J91,0)</f>
        <v>0</v>
      </c>
      <c r="BG91" s="244">
        <f>IF(N91="zákl. přenesená",J91,0)</f>
        <v>0</v>
      </c>
      <c r="BH91" s="244">
        <f>IF(N91="sníž. přenesená",J91,0)</f>
        <v>0</v>
      </c>
      <c r="BI91" s="244">
        <f>IF(N91="nulová",J91,0)</f>
        <v>0</v>
      </c>
      <c r="BJ91" s="24" t="s">
        <v>80</v>
      </c>
      <c r="BK91" s="244">
        <f>ROUND(I91*H91,2)</f>
        <v>0</v>
      </c>
      <c r="BL91" s="24" t="s">
        <v>169</v>
      </c>
      <c r="BM91" s="24" t="s">
        <v>169</v>
      </c>
    </row>
    <row r="92" s="1" customFormat="1" ht="16.5" customHeight="1">
      <c r="B92" s="46"/>
      <c r="C92" s="233" t="s">
        <v>162</v>
      </c>
      <c r="D92" s="233" t="s">
        <v>164</v>
      </c>
      <c r="E92" s="234" t="s">
        <v>1782</v>
      </c>
      <c r="F92" s="235" t="s">
        <v>1783</v>
      </c>
      <c r="G92" s="236" t="s">
        <v>1253</v>
      </c>
      <c r="H92" s="237">
        <v>4</v>
      </c>
      <c r="I92" s="238"/>
      <c r="J92" s="239">
        <f>ROUND(I92*H92,2)</f>
        <v>0</v>
      </c>
      <c r="K92" s="235" t="s">
        <v>199</v>
      </c>
      <c r="L92" s="72"/>
      <c r="M92" s="240" t="s">
        <v>21</v>
      </c>
      <c r="N92" s="241" t="s">
        <v>43</v>
      </c>
      <c r="O92" s="47"/>
      <c r="P92" s="242">
        <f>O92*H92</f>
        <v>0</v>
      </c>
      <c r="Q92" s="242">
        <v>0</v>
      </c>
      <c r="R92" s="242">
        <f>Q92*H92</f>
        <v>0</v>
      </c>
      <c r="S92" s="242">
        <v>0</v>
      </c>
      <c r="T92" s="243">
        <f>S92*H92</f>
        <v>0</v>
      </c>
      <c r="AR92" s="24" t="s">
        <v>169</v>
      </c>
      <c r="AT92" s="24" t="s">
        <v>164</v>
      </c>
      <c r="AU92" s="24" t="s">
        <v>80</v>
      </c>
      <c r="AY92" s="24" t="s">
        <v>161</v>
      </c>
      <c r="BE92" s="244">
        <f>IF(N92="základní",J92,0)</f>
        <v>0</v>
      </c>
      <c r="BF92" s="244">
        <f>IF(N92="snížená",J92,0)</f>
        <v>0</v>
      </c>
      <c r="BG92" s="244">
        <f>IF(N92="zákl. přenesená",J92,0)</f>
        <v>0</v>
      </c>
      <c r="BH92" s="244">
        <f>IF(N92="sníž. přenesená",J92,0)</f>
        <v>0</v>
      </c>
      <c r="BI92" s="244">
        <f>IF(N92="nulová",J92,0)</f>
        <v>0</v>
      </c>
      <c r="BJ92" s="24" t="s">
        <v>80</v>
      </c>
      <c r="BK92" s="244">
        <f>ROUND(I92*H92,2)</f>
        <v>0</v>
      </c>
      <c r="BL92" s="24" t="s">
        <v>169</v>
      </c>
      <c r="BM92" s="24" t="s">
        <v>195</v>
      </c>
    </row>
    <row r="93" s="1" customFormat="1" ht="16.5" customHeight="1">
      <c r="B93" s="46"/>
      <c r="C93" s="233" t="s">
        <v>169</v>
      </c>
      <c r="D93" s="233" t="s">
        <v>164</v>
      </c>
      <c r="E93" s="234" t="s">
        <v>1784</v>
      </c>
      <c r="F93" s="235" t="s">
        <v>1785</v>
      </c>
      <c r="G93" s="236" t="s">
        <v>1253</v>
      </c>
      <c r="H93" s="237">
        <v>20</v>
      </c>
      <c r="I93" s="238"/>
      <c r="J93" s="239">
        <f>ROUND(I93*H93,2)</f>
        <v>0</v>
      </c>
      <c r="K93" s="235" t="s">
        <v>199</v>
      </c>
      <c r="L93" s="72"/>
      <c r="M93" s="240" t="s">
        <v>21</v>
      </c>
      <c r="N93" s="241" t="s">
        <v>43</v>
      </c>
      <c r="O93" s="47"/>
      <c r="P93" s="242">
        <f>O93*H93</f>
        <v>0</v>
      </c>
      <c r="Q93" s="242">
        <v>0</v>
      </c>
      <c r="R93" s="242">
        <f>Q93*H93</f>
        <v>0</v>
      </c>
      <c r="S93" s="242">
        <v>0</v>
      </c>
      <c r="T93" s="243">
        <f>S93*H93</f>
        <v>0</v>
      </c>
      <c r="AR93" s="24" t="s">
        <v>169</v>
      </c>
      <c r="AT93" s="24" t="s">
        <v>164</v>
      </c>
      <c r="AU93" s="24" t="s">
        <v>80</v>
      </c>
      <c r="AY93" s="24" t="s">
        <v>161</v>
      </c>
      <c r="BE93" s="244">
        <f>IF(N93="základní",J93,0)</f>
        <v>0</v>
      </c>
      <c r="BF93" s="244">
        <f>IF(N93="snížená",J93,0)</f>
        <v>0</v>
      </c>
      <c r="BG93" s="244">
        <f>IF(N93="zákl. přenesená",J93,0)</f>
        <v>0</v>
      </c>
      <c r="BH93" s="244">
        <f>IF(N93="sníž. přenesená",J93,0)</f>
        <v>0</v>
      </c>
      <c r="BI93" s="244">
        <f>IF(N93="nulová",J93,0)</f>
        <v>0</v>
      </c>
      <c r="BJ93" s="24" t="s">
        <v>80</v>
      </c>
      <c r="BK93" s="244">
        <f>ROUND(I93*H93,2)</f>
        <v>0</v>
      </c>
      <c r="BL93" s="24" t="s">
        <v>169</v>
      </c>
      <c r="BM93" s="24" t="s">
        <v>207</v>
      </c>
    </row>
    <row r="94" s="1" customFormat="1" ht="16.5" customHeight="1">
      <c r="B94" s="46"/>
      <c r="C94" s="233" t="s">
        <v>188</v>
      </c>
      <c r="D94" s="233" t="s">
        <v>164</v>
      </c>
      <c r="E94" s="234" t="s">
        <v>1786</v>
      </c>
      <c r="F94" s="235" t="s">
        <v>1787</v>
      </c>
      <c r="G94" s="236" t="s">
        <v>1253</v>
      </c>
      <c r="H94" s="237">
        <v>4</v>
      </c>
      <c r="I94" s="238"/>
      <c r="J94" s="239">
        <f>ROUND(I94*H94,2)</f>
        <v>0</v>
      </c>
      <c r="K94" s="235" t="s">
        <v>199</v>
      </c>
      <c r="L94" s="72"/>
      <c r="M94" s="240" t="s">
        <v>21</v>
      </c>
      <c r="N94" s="241" t="s">
        <v>43</v>
      </c>
      <c r="O94" s="47"/>
      <c r="P94" s="242">
        <f>O94*H94</f>
        <v>0</v>
      </c>
      <c r="Q94" s="242">
        <v>0</v>
      </c>
      <c r="R94" s="242">
        <f>Q94*H94</f>
        <v>0</v>
      </c>
      <c r="S94" s="242">
        <v>0</v>
      </c>
      <c r="T94" s="243">
        <f>S94*H94</f>
        <v>0</v>
      </c>
      <c r="AR94" s="24" t="s">
        <v>169</v>
      </c>
      <c r="AT94" s="24" t="s">
        <v>164</v>
      </c>
      <c r="AU94" s="24" t="s">
        <v>80</v>
      </c>
      <c r="AY94" s="24" t="s">
        <v>161</v>
      </c>
      <c r="BE94" s="244">
        <f>IF(N94="základní",J94,0)</f>
        <v>0</v>
      </c>
      <c r="BF94" s="244">
        <f>IF(N94="snížená",J94,0)</f>
        <v>0</v>
      </c>
      <c r="BG94" s="244">
        <f>IF(N94="zákl. přenesená",J94,0)</f>
        <v>0</v>
      </c>
      <c r="BH94" s="244">
        <f>IF(N94="sníž. přenesená",J94,0)</f>
        <v>0</v>
      </c>
      <c r="BI94" s="244">
        <f>IF(N94="nulová",J94,0)</f>
        <v>0</v>
      </c>
      <c r="BJ94" s="24" t="s">
        <v>80</v>
      </c>
      <c r="BK94" s="244">
        <f>ROUND(I94*H94,2)</f>
        <v>0</v>
      </c>
      <c r="BL94" s="24" t="s">
        <v>169</v>
      </c>
      <c r="BM94" s="24" t="s">
        <v>218</v>
      </c>
    </row>
    <row r="95" s="1" customFormat="1" ht="16.5" customHeight="1">
      <c r="B95" s="46"/>
      <c r="C95" s="233" t="s">
        <v>195</v>
      </c>
      <c r="D95" s="233" t="s">
        <v>164</v>
      </c>
      <c r="E95" s="234" t="s">
        <v>1788</v>
      </c>
      <c r="F95" s="235" t="s">
        <v>1789</v>
      </c>
      <c r="G95" s="236" t="s">
        <v>343</v>
      </c>
      <c r="H95" s="237">
        <v>1</v>
      </c>
      <c r="I95" s="238"/>
      <c r="J95" s="239">
        <f>ROUND(I95*H95,2)</f>
        <v>0</v>
      </c>
      <c r="K95" s="235" t="s">
        <v>199</v>
      </c>
      <c r="L95" s="72"/>
      <c r="M95" s="240" t="s">
        <v>21</v>
      </c>
      <c r="N95" s="241" t="s">
        <v>43</v>
      </c>
      <c r="O95" s="47"/>
      <c r="P95" s="242">
        <f>O95*H95</f>
        <v>0</v>
      </c>
      <c r="Q95" s="242">
        <v>0</v>
      </c>
      <c r="R95" s="242">
        <f>Q95*H95</f>
        <v>0</v>
      </c>
      <c r="S95" s="242">
        <v>0</v>
      </c>
      <c r="T95" s="243">
        <f>S95*H95</f>
        <v>0</v>
      </c>
      <c r="AR95" s="24" t="s">
        <v>169</v>
      </c>
      <c r="AT95" s="24" t="s">
        <v>164</v>
      </c>
      <c r="AU95" s="24" t="s">
        <v>80</v>
      </c>
      <c r="AY95" s="24" t="s">
        <v>161</v>
      </c>
      <c r="BE95" s="244">
        <f>IF(N95="základní",J95,0)</f>
        <v>0</v>
      </c>
      <c r="BF95" s="244">
        <f>IF(N95="snížená",J95,0)</f>
        <v>0</v>
      </c>
      <c r="BG95" s="244">
        <f>IF(N95="zákl. přenesená",J95,0)</f>
        <v>0</v>
      </c>
      <c r="BH95" s="244">
        <f>IF(N95="sníž. přenesená",J95,0)</f>
        <v>0</v>
      </c>
      <c r="BI95" s="244">
        <f>IF(N95="nulová",J95,0)</f>
        <v>0</v>
      </c>
      <c r="BJ95" s="24" t="s">
        <v>80</v>
      </c>
      <c r="BK95" s="244">
        <f>ROUND(I95*H95,2)</f>
        <v>0</v>
      </c>
      <c r="BL95" s="24" t="s">
        <v>169</v>
      </c>
      <c r="BM95" s="24" t="s">
        <v>227</v>
      </c>
    </row>
    <row r="96" s="1" customFormat="1" ht="16.5" customHeight="1">
      <c r="B96" s="46"/>
      <c r="C96" s="233" t="s">
        <v>202</v>
      </c>
      <c r="D96" s="233" t="s">
        <v>164</v>
      </c>
      <c r="E96" s="234" t="s">
        <v>1790</v>
      </c>
      <c r="F96" s="235" t="s">
        <v>1791</v>
      </c>
      <c r="G96" s="236" t="s">
        <v>343</v>
      </c>
      <c r="H96" s="237">
        <v>1</v>
      </c>
      <c r="I96" s="238"/>
      <c r="J96" s="239">
        <f>ROUND(I96*H96,2)</f>
        <v>0</v>
      </c>
      <c r="K96" s="235" t="s">
        <v>199</v>
      </c>
      <c r="L96" s="72"/>
      <c r="M96" s="240" t="s">
        <v>21</v>
      </c>
      <c r="N96" s="241" t="s">
        <v>43</v>
      </c>
      <c r="O96" s="47"/>
      <c r="P96" s="242">
        <f>O96*H96</f>
        <v>0</v>
      </c>
      <c r="Q96" s="242">
        <v>0</v>
      </c>
      <c r="R96" s="242">
        <f>Q96*H96</f>
        <v>0</v>
      </c>
      <c r="S96" s="242">
        <v>0</v>
      </c>
      <c r="T96" s="243">
        <f>S96*H96</f>
        <v>0</v>
      </c>
      <c r="AR96" s="24" t="s">
        <v>169</v>
      </c>
      <c r="AT96" s="24" t="s">
        <v>164</v>
      </c>
      <c r="AU96" s="24" t="s">
        <v>80</v>
      </c>
      <c r="AY96" s="24" t="s">
        <v>161</v>
      </c>
      <c r="BE96" s="244">
        <f>IF(N96="základní",J96,0)</f>
        <v>0</v>
      </c>
      <c r="BF96" s="244">
        <f>IF(N96="snížená",J96,0)</f>
        <v>0</v>
      </c>
      <c r="BG96" s="244">
        <f>IF(N96="zákl. přenesená",J96,0)</f>
        <v>0</v>
      </c>
      <c r="BH96" s="244">
        <f>IF(N96="sníž. přenesená",J96,0)</f>
        <v>0</v>
      </c>
      <c r="BI96" s="244">
        <f>IF(N96="nulová",J96,0)</f>
        <v>0</v>
      </c>
      <c r="BJ96" s="24" t="s">
        <v>80</v>
      </c>
      <c r="BK96" s="244">
        <f>ROUND(I96*H96,2)</f>
        <v>0</v>
      </c>
      <c r="BL96" s="24" t="s">
        <v>169</v>
      </c>
      <c r="BM96" s="24" t="s">
        <v>244</v>
      </c>
    </row>
    <row r="97" s="1" customFormat="1" ht="16.5" customHeight="1">
      <c r="B97" s="46"/>
      <c r="C97" s="233" t="s">
        <v>207</v>
      </c>
      <c r="D97" s="233" t="s">
        <v>164</v>
      </c>
      <c r="E97" s="234" t="s">
        <v>1792</v>
      </c>
      <c r="F97" s="235" t="s">
        <v>1793</v>
      </c>
      <c r="G97" s="236" t="s">
        <v>343</v>
      </c>
      <c r="H97" s="237">
        <v>1</v>
      </c>
      <c r="I97" s="238"/>
      <c r="J97" s="239">
        <f>ROUND(I97*H97,2)</f>
        <v>0</v>
      </c>
      <c r="K97" s="235" t="s">
        <v>199</v>
      </c>
      <c r="L97" s="72"/>
      <c r="M97" s="240" t="s">
        <v>21</v>
      </c>
      <c r="N97" s="241" t="s">
        <v>43</v>
      </c>
      <c r="O97" s="47"/>
      <c r="P97" s="242">
        <f>O97*H97</f>
        <v>0</v>
      </c>
      <c r="Q97" s="242">
        <v>0</v>
      </c>
      <c r="R97" s="242">
        <f>Q97*H97</f>
        <v>0</v>
      </c>
      <c r="S97" s="242">
        <v>0</v>
      </c>
      <c r="T97" s="243">
        <f>S97*H97</f>
        <v>0</v>
      </c>
      <c r="AR97" s="24" t="s">
        <v>169</v>
      </c>
      <c r="AT97" s="24" t="s">
        <v>164</v>
      </c>
      <c r="AU97" s="24" t="s">
        <v>80</v>
      </c>
      <c r="AY97" s="24" t="s">
        <v>161</v>
      </c>
      <c r="BE97" s="244">
        <f>IF(N97="základní",J97,0)</f>
        <v>0</v>
      </c>
      <c r="BF97" s="244">
        <f>IF(N97="snížená",J97,0)</f>
        <v>0</v>
      </c>
      <c r="BG97" s="244">
        <f>IF(N97="zákl. přenesená",J97,0)</f>
        <v>0</v>
      </c>
      <c r="BH97" s="244">
        <f>IF(N97="sníž. přenesená",J97,0)</f>
        <v>0</v>
      </c>
      <c r="BI97" s="244">
        <f>IF(N97="nulová",J97,0)</f>
        <v>0</v>
      </c>
      <c r="BJ97" s="24" t="s">
        <v>80</v>
      </c>
      <c r="BK97" s="244">
        <f>ROUND(I97*H97,2)</f>
        <v>0</v>
      </c>
      <c r="BL97" s="24" t="s">
        <v>169</v>
      </c>
      <c r="BM97" s="24" t="s">
        <v>255</v>
      </c>
    </row>
    <row r="98" s="1" customFormat="1" ht="25.5" customHeight="1">
      <c r="B98" s="46"/>
      <c r="C98" s="233" t="s">
        <v>214</v>
      </c>
      <c r="D98" s="233" t="s">
        <v>164</v>
      </c>
      <c r="E98" s="234" t="s">
        <v>1794</v>
      </c>
      <c r="F98" s="235" t="s">
        <v>1795</v>
      </c>
      <c r="G98" s="236" t="s">
        <v>1253</v>
      </c>
      <c r="H98" s="237">
        <v>2</v>
      </c>
      <c r="I98" s="238"/>
      <c r="J98" s="239">
        <f>ROUND(I98*H98,2)</f>
        <v>0</v>
      </c>
      <c r="K98" s="235" t="s">
        <v>199</v>
      </c>
      <c r="L98" s="72"/>
      <c r="M98" s="240" t="s">
        <v>21</v>
      </c>
      <c r="N98" s="241" t="s">
        <v>43</v>
      </c>
      <c r="O98" s="47"/>
      <c r="P98" s="242">
        <f>O98*H98</f>
        <v>0</v>
      </c>
      <c r="Q98" s="242">
        <v>0</v>
      </c>
      <c r="R98" s="242">
        <f>Q98*H98</f>
        <v>0</v>
      </c>
      <c r="S98" s="242">
        <v>0</v>
      </c>
      <c r="T98" s="243">
        <f>S98*H98</f>
        <v>0</v>
      </c>
      <c r="AR98" s="24" t="s">
        <v>169</v>
      </c>
      <c r="AT98" s="24" t="s">
        <v>164</v>
      </c>
      <c r="AU98" s="24" t="s">
        <v>80</v>
      </c>
      <c r="AY98" s="24" t="s">
        <v>161</v>
      </c>
      <c r="BE98" s="244">
        <f>IF(N98="základní",J98,0)</f>
        <v>0</v>
      </c>
      <c r="BF98" s="244">
        <f>IF(N98="snížená",J98,0)</f>
        <v>0</v>
      </c>
      <c r="BG98" s="244">
        <f>IF(N98="zákl. přenesená",J98,0)</f>
        <v>0</v>
      </c>
      <c r="BH98" s="244">
        <f>IF(N98="sníž. přenesená",J98,0)</f>
        <v>0</v>
      </c>
      <c r="BI98" s="244">
        <f>IF(N98="nulová",J98,0)</f>
        <v>0</v>
      </c>
      <c r="BJ98" s="24" t="s">
        <v>80</v>
      </c>
      <c r="BK98" s="244">
        <f>ROUND(I98*H98,2)</f>
        <v>0</v>
      </c>
      <c r="BL98" s="24" t="s">
        <v>169</v>
      </c>
      <c r="BM98" s="24" t="s">
        <v>270</v>
      </c>
    </row>
    <row r="99" s="1" customFormat="1" ht="25.5" customHeight="1">
      <c r="B99" s="46"/>
      <c r="C99" s="233" t="s">
        <v>218</v>
      </c>
      <c r="D99" s="233" t="s">
        <v>164</v>
      </c>
      <c r="E99" s="234" t="s">
        <v>1796</v>
      </c>
      <c r="F99" s="235" t="s">
        <v>1797</v>
      </c>
      <c r="G99" s="236" t="s">
        <v>1253</v>
      </c>
      <c r="H99" s="237">
        <v>2</v>
      </c>
      <c r="I99" s="238"/>
      <c r="J99" s="239">
        <f>ROUND(I99*H99,2)</f>
        <v>0</v>
      </c>
      <c r="K99" s="235" t="s">
        <v>199</v>
      </c>
      <c r="L99" s="72"/>
      <c r="M99" s="240" t="s">
        <v>21</v>
      </c>
      <c r="N99" s="241" t="s">
        <v>43</v>
      </c>
      <c r="O99" s="47"/>
      <c r="P99" s="242">
        <f>O99*H99</f>
        <v>0</v>
      </c>
      <c r="Q99" s="242">
        <v>0</v>
      </c>
      <c r="R99" s="242">
        <f>Q99*H99</f>
        <v>0</v>
      </c>
      <c r="S99" s="242">
        <v>0</v>
      </c>
      <c r="T99" s="243">
        <f>S99*H99</f>
        <v>0</v>
      </c>
      <c r="AR99" s="24" t="s">
        <v>169</v>
      </c>
      <c r="AT99" s="24" t="s">
        <v>164</v>
      </c>
      <c r="AU99" s="24" t="s">
        <v>80</v>
      </c>
      <c r="AY99" s="24" t="s">
        <v>161</v>
      </c>
      <c r="BE99" s="244">
        <f>IF(N99="základní",J99,0)</f>
        <v>0</v>
      </c>
      <c r="BF99" s="244">
        <f>IF(N99="snížená",J99,0)</f>
        <v>0</v>
      </c>
      <c r="BG99" s="244">
        <f>IF(N99="zákl. přenesená",J99,0)</f>
        <v>0</v>
      </c>
      <c r="BH99" s="244">
        <f>IF(N99="sníž. přenesená",J99,0)</f>
        <v>0</v>
      </c>
      <c r="BI99" s="244">
        <f>IF(N99="nulová",J99,0)</f>
        <v>0</v>
      </c>
      <c r="BJ99" s="24" t="s">
        <v>80</v>
      </c>
      <c r="BK99" s="244">
        <f>ROUND(I99*H99,2)</f>
        <v>0</v>
      </c>
      <c r="BL99" s="24" t="s">
        <v>169</v>
      </c>
      <c r="BM99" s="24" t="s">
        <v>279</v>
      </c>
    </row>
    <row r="100" s="11" customFormat="1" ht="37.44" customHeight="1">
      <c r="B100" s="217"/>
      <c r="C100" s="218"/>
      <c r="D100" s="219" t="s">
        <v>71</v>
      </c>
      <c r="E100" s="220" t="s">
        <v>1798</v>
      </c>
      <c r="F100" s="220" t="s">
        <v>1799</v>
      </c>
      <c r="G100" s="218"/>
      <c r="H100" s="218"/>
      <c r="I100" s="221"/>
      <c r="J100" s="222">
        <f>BK100</f>
        <v>0</v>
      </c>
      <c r="K100" s="218"/>
      <c r="L100" s="223"/>
      <c r="M100" s="224"/>
      <c r="N100" s="225"/>
      <c r="O100" s="225"/>
      <c r="P100" s="226">
        <f>SUM(P101:P103)</f>
        <v>0</v>
      </c>
      <c r="Q100" s="225"/>
      <c r="R100" s="226">
        <f>SUM(R101:R103)</f>
        <v>0</v>
      </c>
      <c r="S100" s="225"/>
      <c r="T100" s="227">
        <f>SUM(T101:T103)</f>
        <v>0</v>
      </c>
      <c r="AR100" s="228" t="s">
        <v>80</v>
      </c>
      <c r="AT100" s="229" t="s">
        <v>71</v>
      </c>
      <c r="AU100" s="229" t="s">
        <v>72</v>
      </c>
      <c r="AY100" s="228" t="s">
        <v>161</v>
      </c>
      <c r="BK100" s="230">
        <f>SUM(BK101:BK103)</f>
        <v>0</v>
      </c>
    </row>
    <row r="101" s="1" customFormat="1" ht="63.75" customHeight="1">
      <c r="B101" s="46"/>
      <c r="C101" s="233" t="s">
        <v>223</v>
      </c>
      <c r="D101" s="233" t="s">
        <v>164</v>
      </c>
      <c r="E101" s="234" t="s">
        <v>1800</v>
      </c>
      <c r="F101" s="235" t="s">
        <v>1801</v>
      </c>
      <c r="G101" s="236" t="s">
        <v>1253</v>
      </c>
      <c r="H101" s="237">
        <v>1</v>
      </c>
      <c r="I101" s="238"/>
      <c r="J101" s="239">
        <f>ROUND(I101*H101,2)</f>
        <v>0</v>
      </c>
      <c r="K101" s="235" t="s">
        <v>199</v>
      </c>
      <c r="L101" s="72"/>
      <c r="M101" s="240" t="s">
        <v>21</v>
      </c>
      <c r="N101" s="241" t="s">
        <v>43</v>
      </c>
      <c r="O101" s="47"/>
      <c r="P101" s="242">
        <f>O101*H101</f>
        <v>0</v>
      </c>
      <c r="Q101" s="242">
        <v>0</v>
      </c>
      <c r="R101" s="242">
        <f>Q101*H101</f>
        <v>0</v>
      </c>
      <c r="S101" s="242">
        <v>0</v>
      </c>
      <c r="T101" s="243">
        <f>S101*H101</f>
        <v>0</v>
      </c>
      <c r="AR101" s="24" t="s">
        <v>169</v>
      </c>
      <c r="AT101" s="24" t="s">
        <v>164</v>
      </c>
      <c r="AU101" s="24" t="s">
        <v>80</v>
      </c>
      <c r="AY101" s="24" t="s">
        <v>161</v>
      </c>
      <c r="BE101" s="244">
        <f>IF(N101="základní",J101,0)</f>
        <v>0</v>
      </c>
      <c r="BF101" s="244">
        <f>IF(N101="snížená",J101,0)</f>
        <v>0</v>
      </c>
      <c r="BG101" s="244">
        <f>IF(N101="zákl. přenesená",J101,0)</f>
        <v>0</v>
      </c>
      <c r="BH101" s="244">
        <f>IF(N101="sníž. přenesená",J101,0)</f>
        <v>0</v>
      </c>
      <c r="BI101" s="244">
        <f>IF(N101="nulová",J101,0)</f>
        <v>0</v>
      </c>
      <c r="BJ101" s="24" t="s">
        <v>80</v>
      </c>
      <c r="BK101" s="244">
        <f>ROUND(I101*H101,2)</f>
        <v>0</v>
      </c>
      <c r="BL101" s="24" t="s">
        <v>169</v>
      </c>
      <c r="BM101" s="24" t="s">
        <v>293</v>
      </c>
    </row>
    <row r="102" s="1" customFormat="1" ht="25.5" customHeight="1">
      <c r="B102" s="46"/>
      <c r="C102" s="233" t="s">
        <v>227</v>
      </c>
      <c r="D102" s="233" t="s">
        <v>164</v>
      </c>
      <c r="E102" s="234" t="s">
        <v>1802</v>
      </c>
      <c r="F102" s="235" t="s">
        <v>1803</v>
      </c>
      <c r="G102" s="236" t="s">
        <v>1253</v>
      </c>
      <c r="H102" s="237">
        <v>1</v>
      </c>
      <c r="I102" s="238"/>
      <c r="J102" s="239">
        <f>ROUND(I102*H102,2)</f>
        <v>0</v>
      </c>
      <c r="K102" s="235" t="s">
        <v>199</v>
      </c>
      <c r="L102" s="72"/>
      <c r="M102" s="240" t="s">
        <v>21</v>
      </c>
      <c r="N102" s="241" t="s">
        <v>43</v>
      </c>
      <c r="O102" s="47"/>
      <c r="P102" s="242">
        <f>O102*H102</f>
        <v>0</v>
      </c>
      <c r="Q102" s="242">
        <v>0</v>
      </c>
      <c r="R102" s="242">
        <f>Q102*H102</f>
        <v>0</v>
      </c>
      <c r="S102" s="242">
        <v>0</v>
      </c>
      <c r="T102" s="243">
        <f>S102*H102</f>
        <v>0</v>
      </c>
      <c r="AR102" s="24" t="s">
        <v>169</v>
      </c>
      <c r="AT102" s="24" t="s">
        <v>164</v>
      </c>
      <c r="AU102" s="24" t="s">
        <v>80</v>
      </c>
      <c r="AY102" s="24" t="s">
        <v>161</v>
      </c>
      <c r="BE102" s="244">
        <f>IF(N102="základní",J102,0)</f>
        <v>0</v>
      </c>
      <c r="BF102" s="244">
        <f>IF(N102="snížená",J102,0)</f>
        <v>0</v>
      </c>
      <c r="BG102" s="244">
        <f>IF(N102="zákl. přenesená",J102,0)</f>
        <v>0</v>
      </c>
      <c r="BH102" s="244">
        <f>IF(N102="sníž. přenesená",J102,0)</f>
        <v>0</v>
      </c>
      <c r="BI102" s="244">
        <f>IF(N102="nulová",J102,0)</f>
        <v>0</v>
      </c>
      <c r="BJ102" s="24" t="s">
        <v>80</v>
      </c>
      <c r="BK102" s="244">
        <f>ROUND(I102*H102,2)</f>
        <v>0</v>
      </c>
      <c r="BL102" s="24" t="s">
        <v>169</v>
      </c>
      <c r="BM102" s="24" t="s">
        <v>307</v>
      </c>
    </row>
    <row r="103" s="1" customFormat="1" ht="16.5" customHeight="1">
      <c r="B103" s="46"/>
      <c r="C103" s="233" t="s">
        <v>232</v>
      </c>
      <c r="D103" s="233" t="s">
        <v>164</v>
      </c>
      <c r="E103" s="234" t="s">
        <v>1804</v>
      </c>
      <c r="F103" s="235" t="s">
        <v>1805</v>
      </c>
      <c r="G103" s="236" t="s">
        <v>1253</v>
      </c>
      <c r="H103" s="237">
        <v>1</v>
      </c>
      <c r="I103" s="238"/>
      <c r="J103" s="239">
        <f>ROUND(I103*H103,2)</f>
        <v>0</v>
      </c>
      <c r="K103" s="235" t="s">
        <v>199</v>
      </c>
      <c r="L103" s="72"/>
      <c r="M103" s="240" t="s">
        <v>21</v>
      </c>
      <c r="N103" s="241" t="s">
        <v>43</v>
      </c>
      <c r="O103" s="47"/>
      <c r="P103" s="242">
        <f>O103*H103</f>
        <v>0</v>
      </c>
      <c r="Q103" s="242">
        <v>0</v>
      </c>
      <c r="R103" s="242">
        <f>Q103*H103</f>
        <v>0</v>
      </c>
      <c r="S103" s="242">
        <v>0</v>
      </c>
      <c r="T103" s="243">
        <f>S103*H103</f>
        <v>0</v>
      </c>
      <c r="AR103" s="24" t="s">
        <v>169</v>
      </c>
      <c r="AT103" s="24" t="s">
        <v>164</v>
      </c>
      <c r="AU103" s="24" t="s">
        <v>80</v>
      </c>
      <c r="AY103" s="24" t="s">
        <v>161</v>
      </c>
      <c r="BE103" s="244">
        <f>IF(N103="základní",J103,0)</f>
        <v>0</v>
      </c>
      <c r="BF103" s="244">
        <f>IF(N103="snížená",J103,0)</f>
        <v>0</v>
      </c>
      <c r="BG103" s="244">
        <f>IF(N103="zákl. přenesená",J103,0)</f>
        <v>0</v>
      </c>
      <c r="BH103" s="244">
        <f>IF(N103="sníž. přenesená",J103,0)</f>
        <v>0</v>
      </c>
      <c r="BI103" s="244">
        <f>IF(N103="nulová",J103,0)</f>
        <v>0</v>
      </c>
      <c r="BJ103" s="24" t="s">
        <v>80</v>
      </c>
      <c r="BK103" s="244">
        <f>ROUND(I103*H103,2)</f>
        <v>0</v>
      </c>
      <c r="BL103" s="24" t="s">
        <v>169</v>
      </c>
      <c r="BM103" s="24" t="s">
        <v>318</v>
      </c>
    </row>
    <row r="104" s="11" customFormat="1" ht="37.44" customHeight="1">
      <c r="B104" s="217"/>
      <c r="C104" s="218"/>
      <c r="D104" s="219" t="s">
        <v>71</v>
      </c>
      <c r="E104" s="220" t="s">
        <v>1806</v>
      </c>
      <c r="F104" s="220" t="s">
        <v>1807</v>
      </c>
      <c r="G104" s="218"/>
      <c r="H104" s="218"/>
      <c r="I104" s="221"/>
      <c r="J104" s="222">
        <f>BK104</f>
        <v>0</v>
      </c>
      <c r="K104" s="218"/>
      <c r="L104" s="223"/>
      <c r="M104" s="224"/>
      <c r="N104" s="225"/>
      <c r="O104" s="225"/>
      <c r="P104" s="226">
        <f>SUM(P105:P106)</f>
        <v>0</v>
      </c>
      <c r="Q104" s="225"/>
      <c r="R104" s="226">
        <f>SUM(R105:R106)</f>
        <v>0</v>
      </c>
      <c r="S104" s="225"/>
      <c r="T104" s="227">
        <f>SUM(T105:T106)</f>
        <v>0</v>
      </c>
      <c r="AR104" s="228" t="s">
        <v>80</v>
      </c>
      <c r="AT104" s="229" t="s">
        <v>71</v>
      </c>
      <c r="AU104" s="229" t="s">
        <v>72</v>
      </c>
      <c r="AY104" s="228" t="s">
        <v>161</v>
      </c>
      <c r="BK104" s="230">
        <f>SUM(BK105:BK106)</f>
        <v>0</v>
      </c>
    </row>
    <row r="105" s="1" customFormat="1" ht="16.5" customHeight="1">
      <c r="B105" s="46"/>
      <c r="C105" s="233" t="s">
        <v>244</v>
      </c>
      <c r="D105" s="233" t="s">
        <v>164</v>
      </c>
      <c r="E105" s="234" t="s">
        <v>1808</v>
      </c>
      <c r="F105" s="235" t="s">
        <v>1809</v>
      </c>
      <c r="G105" s="236" t="s">
        <v>1253</v>
      </c>
      <c r="H105" s="237">
        <v>4</v>
      </c>
      <c r="I105" s="238"/>
      <c r="J105" s="239">
        <f>ROUND(I105*H105,2)</f>
        <v>0</v>
      </c>
      <c r="K105" s="235" t="s">
        <v>199</v>
      </c>
      <c r="L105" s="72"/>
      <c r="M105" s="240" t="s">
        <v>21</v>
      </c>
      <c r="N105" s="241" t="s">
        <v>43</v>
      </c>
      <c r="O105" s="47"/>
      <c r="P105" s="242">
        <f>O105*H105</f>
        <v>0</v>
      </c>
      <c r="Q105" s="242">
        <v>0</v>
      </c>
      <c r="R105" s="242">
        <f>Q105*H105</f>
        <v>0</v>
      </c>
      <c r="S105" s="242">
        <v>0</v>
      </c>
      <c r="T105" s="243">
        <f>S105*H105</f>
        <v>0</v>
      </c>
      <c r="AR105" s="24" t="s">
        <v>169</v>
      </c>
      <c r="AT105" s="24" t="s">
        <v>164</v>
      </c>
      <c r="AU105" s="24" t="s">
        <v>80</v>
      </c>
      <c r="AY105" s="24" t="s">
        <v>161</v>
      </c>
      <c r="BE105" s="244">
        <f>IF(N105="základní",J105,0)</f>
        <v>0</v>
      </c>
      <c r="BF105" s="244">
        <f>IF(N105="snížená",J105,0)</f>
        <v>0</v>
      </c>
      <c r="BG105" s="244">
        <f>IF(N105="zákl. přenesená",J105,0)</f>
        <v>0</v>
      </c>
      <c r="BH105" s="244">
        <f>IF(N105="sníž. přenesená",J105,0)</f>
        <v>0</v>
      </c>
      <c r="BI105" s="244">
        <f>IF(N105="nulová",J105,0)</f>
        <v>0</v>
      </c>
      <c r="BJ105" s="24" t="s">
        <v>80</v>
      </c>
      <c r="BK105" s="244">
        <f>ROUND(I105*H105,2)</f>
        <v>0</v>
      </c>
      <c r="BL105" s="24" t="s">
        <v>169</v>
      </c>
      <c r="BM105" s="24" t="s">
        <v>328</v>
      </c>
    </row>
    <row r="106" s="1" customFormat="1" ht="16.5" customHeight="1">
      <c r="B106" s="46"/>
      <c r="C106" s="233" t="s">
        <v>10</v>
      </c>
      <c r="D106" s="233" t="s">
        <v>164</v>
      </c>
      <c r="E106" s="234" t="s">
        <v>1810</v>
      </c>
      <c r="F106" s="235" t="s">
        <v>1811</v>
      </c>
      <c r="G106" s="236" t="s">
        <v>1253</v>
      </c>
      <c r="H106" s="237">
        <v>28</v>
      </c>
      <c r="I106" s="238"/>
      <c r="J106" s="239">
        <f>ROUND(I106*H106,2)</f>
        <v>0</v>
      </c>
      <c r="K106" s="235" t="s">
        <v>199</v>
      </c>
      <c r="L106" s="72"/>
      <c r="M106" s="240" t="s">
        <v>21</v>
      </c>
      <c r="N106" s="241" t="s">
        <v>43</v>
      </c>
      <c r="O106" s="47"/>
      <c r="P106" s="242">
        <f>O106*H106</f>
        <v>0</v>
      </c>
      <c r="Q106" s="242">
        <v>0</v>
      </c>
      <c r="R106" s="242">
        <f>Q106*H106</f>
        <v>0</v>
      </c>
      <c r="S106" s="242">
        <v>0</v>
      </c>
      <c r="T106" s="243">
        <f>S106*H106</f>
        <v>0</v>
      </c>
      <c r="AR106" s="24" t="s">
        <v>169</v>
      </c>
      <c r="AT106" s="24" t="s">
        <v>164</v>
      </c>
      <c r="AU106" s="24" t="s">
        <v>80</v>
      </c>
      <c r="AY106" s="24" t="s">
        <v>161</v>
      </c>
      <c r="BE106" s="244">
        <f>IF(N106="základní",J106,0)</f>
        <v>0</v>
      </c>
      <c r="BF106" s="244">
        <f>IF(N106="snížená",J106,0)</f>
        <v>0</v>
      </c>
      <c r="BG106" s="244">
        <f>IF(N106="zákl. přenesená",J106,0)</f>
        <v>0</v>
      </c>
      <c r="BH106" s="244">
        <f>IF(N106="sníž. přenesená",J106,0)</f>
        <v>0</v>
      </c>
      <c r="BI106" s="244">
        <f>IF(N106="nulová",J106,0)</f>
        <v>0</v>
      </c>
      <c r="BJ106" s="24" t="s">
        <v>80</v>
      </c>
      <c r="BK106" s="244">
        <f>ROUND(I106*H106,2)</f>
        <v>0</v>
      </c>
      <c r="BL106" s="24" t="s">
        <v>169</v>
      </c>
      <c r="BM106" s="24" t="s">
        <v>336</v>
      </c>
    </row>
    <row r="107" s="11" customFormat="1" ht="37.44" customHeight="1">
      <c r="B107" s="217"/>
      <c r="C107" s="218"/>
      <c r="D107" s="219" t="s">
        <v>71</v>
      </c>
      <c r="E107" s="220" t="s">
        <v>1812</v>
      </c>
      <c r="F107" s="220" t="s">
        <v>1735</v>
      </c>
      <c r="G107" s="218"/>
      <c r="H107" s="218"/>
      <c r="I107" s="221"/>
      <c r="J107" s="222">
        <f>BK107</f>
        <v>0</v>
      </c>
      <c r="K107" s="218"/>
      <c r="L107" s="223"/>
      <c r="M107" s="224"/>
      <c r="N107" s="225"/>
      <c r="O107" s="225"/>
      <c r="P107" s="226">
        <f>SUM(P108:P109)</f>
        <v>0</v>
      </c>
      <c r="Q107" s="225"/>
      <c r="R107" s="226">
        <f>SUM(R108:R109)</f>
        <v>0</v>
      </c>
      <c r="S107" s="225"/>
      <c r="T107" s="227">
        <f>SUM(T108:T109)</f>
        <v>0</v>
      </c>
      <c r="AR107" s="228" t="s">
        <v>80</v>
      </c>
      <c r="AT107" s="229" t="s">
        <v>71</v>
      </c>
      <c r="AU107" s="229" t="s">
        <v>72</v>
      </c>
      <c r="AY107" s="228" t="s">
        <v>161</v>
      </c>
      <c r="BK107" s="230">
        <f>SUM(BK108:BK109)</f>
        <v>0</v>
      </c>
    </row>
    <row r="108" s="1" customFormat="1" ht="16.5" customHeight="1">
      <c r="B108" s="46"/>
      <c r="C108" s="233" t="s">
        <v>255</v>
      </c>
      <c r="D108" s="233" t="s">
        <v>164</v>
      </c>
      <c r="E108" s="234" t="s">
        <v>1813</v>
      </c>
      <c r="F108" s="235" t="s">
        <v>1814</v>
      </c>
      <c r="G108" s="236" t="s">
        <v>282</v>
      </c>
      <c r="H108" s="237">
        <v>5400</v>
      </c>
      <c r="I108" s="238"/>
      <c r="J108" s="239">
        <f>ROUND(I108*H108,2)</f>
        <v>0</v>
      </c>
      <c r="K108" s="235" t="s">
        <v>199</v>
      </c>
      <c r="L108" s="72"/>
      <c r="M108" s="240" t="s">
        <v>21</v>
      </c>
      <c r="N108" s="241" t="s">
        <v>43</v>
      </c>
      <c r="O108" s="47"/>
      <c r="P108" s="242">
        <f>O108*H108</f>
        <v>0</v>
      </c>
      <c r="Q108" s="242">
        <v>0</v>
      </c>
      <c r="R108" s="242">
        <f>Q108*H108</f>
        <v>0</v>
      </c>
      <c r="S108" s="242">
        <v>0</v>
      </c>
      <c r="T108" s="243">
        <f>S108*H108</f>
        <v>0</v>
      </c>
      <c r="AR108" s="24" t="s">
        <v>169</v>
      </c>
      <c r="AT108" s="24" t="s">
        <v>164</v>
      </c>
      <c r="AU108" s="24" t="s">
        <v>80</v>
      </c>
      <c r="AY108" s="24" t="s">
        <v>161</v>
      </c>
      <c r="BE108" s="244">
        <f>IF(N108="základní",J108,0)</f>
        <v>0</v>
      </c>
      <c r="BF108" s="244">
        <f>IF(N108="snížená",J108,0)</f>
        <v>0</v>
      </c>
      <c r="BG108" s="244">
        <f>IF(N108="zákl. přenesená",J108,0)</f>
        <v>0</v>
      </c>
      <c r="BH108" s="244">
        <f>IF(N108="sníž. přenesená",J108,0)</f>
        <v>0</v>
      </c>
      <c r="BI108" s="244">
        <f>IF(N108="nulová",J108,0)</f>
        <v>0</v>
      </c>
      <c r="BJ108" s="24" t="s">
        <v>80</v>
      </c>
      <c r="BK108" s="244">
        <f>ROUND(I108*H108,2)</f>
        <v>0</v>
      </c>
      <c r="BL108" s="24" t="s">
        <v>169</v>
      </c>
      <c r="BM108" s="24" t="s">
        <v>345</v>
      </c>
    </row>
    <row r="109" s="1" customFormat="1" ht="16.5" customHeight="1">
      <c r="B109" s="46"/>
      <c r="C109" s="233" t="s">
        <v>264</v>
      </c>
      <c r="D109" s="233" t="s">
        <v>164</v>
      </c>
      <c r="E109" s="234" t="s">
        <v>1815</v>
      </c>
      <c r="F109" s="235" t="s">
        <v>1816</v>
      </c>
      <c r="G109" s="236" t="s">
        <v>1253</v>
      </c>
      <c r="H109" s="237">
        <v>30</v>
      </c>
      <c r="I109" s="238"/>
      <c r="J109" s="239">
        <f>ROUND(I109*H109,2)</f>
        <v>0</v>
      </c>
      <c r="K109" s="235" t="s">
        <v>199</v>
      </c>
      <c r="L109" s="72"/>
      <c r="M109" s="240" t="s">
        <v>21</v>
      </c>
      <c r="N109" s="241" t="s">
        <v>43</v>
      </c>
      <c r="O109" s="47"/>
      <c r="P109" s="242">
        <f>O109*H109</f>
        <v>0</v>
      </c>
      <c r="Q109" s="242">
        <v>0</v>
      </c>
      <c r="R109" s="242">
        <f>Q109*H109</f>
        <v>0</v>
      </c>
      <c r="S109" s="242">
        <v>0</v>
      </c>
      <c r="T109" s="243">
        <f>S109*H109</f>
        <v>0</v>
      </c>
      <c r="AR109" s="24" t="s">
        <v>169</v>
      </c>
      <c r="AT109" s="24" t="s">
        <v>164</v>
      </c>
      <c r="AU109" s="24" t="s">
        <v>80</v>
      </c>
      <c r="AY109" s="24" t="s">
        <v>161</v>
      </c>
      <c r="BE109" s="244">
        <f>IF(N109="základní",J109,0)</f>
        <v>0</v>
      </c>
      <c r="BF109" s="244">
        <f>IF(N109="snížená",J109,0)</f>
        <v>0</v>
      </c>
      <c r="BG109" s="244">
        <f>IF(N109="zákl. přenesená",J109,0)</f>
        <v>0</v>
      </c>
      <c r="BH109" s="244">
        <f>IF(N109="sníž. přenesená",J109,0)</f>
        <v>0</v>
      </c>
      <c r="BI109" s="244">
        <f>IF(N109="nulová",J109,0)</f>
        <v>0</v>
      </c>
      <c r="BJ109" s="24" t="s">
        <v>80</v>
      </c>
      <c r="BK109" s="244">
        <f>ROUND(I109*H109,2)</f>
        <v>0</v>
      </c>
      <c r="BL109" s="24" t="s">
        <v>169</v>
      </c>
      <c r="BM109" s="24" t="s">
        <v>354</v>
      </c>
    </row>
    <row r="110" s="11" customFormat="1" ht="37.44" customHeight="1">
      <c r="B110" s="217"/>
      <c r="C110" s="218"/>
      <c r="D110" s="219" t="s">
        <v>71</v>
      </c>
      <c r="E110" s="220" t="s">
        <v>1817</v>
      </c>
      <c r="F110" s="220" t="s">
        <v>1741</v>
      </c>
      <c r="G110" s="218"/>
      <c r="H110" s="218"/>
      <c r="I110" s="221"/>
      <c r="J110" s="222">
        <f>BK110</f>
        <v>0</v>
      </c>
      <c r="K110" s="218"/>
      <c r="L110" s="223"/>
      <c r="M110" s="224"/>
      <c r="N110" s="225"/>
      <c r="O110" s="225"/>
      <c r="P110" s="226">
        <f>SUM(P111:P118)</f>
        <v>0</v>
      </c>
      <c r="Q110" s="225"/>
      <c r="R110" s="226">
        <f>SUM(R111:R118)</f>
        <v>0</v>
      </c>
      <c r="S110" s="225"/>
      <c r="T110" s="227">
        <f>SUM(T111:T118)</f>
        <v>0</v>
      </c>
      <c r="AR110" s="228" t="s">
        <v>80</v>
      </c>
      <c r="AT110" s="229" t="s">
        <v>71</v>
      </c>
      <c r="AU110" s="229" t="s">
        <v>72</v>
      </c>
      <c r="AY110" s="228" t="s">
        <v>161</v>
      </c>
      <c r="BK110" s="230">
        <f>SUM(BK111:BK118)</f>
        <v>0</v>
      </c>
    </row>
    <row r="111" s="1" customFormat="1" ht="16.5" customHeight="1">
      <c r="B111" s="46"/>
      <c r="C111" s="233" t="s">
        <v>270</v>
      </c>
      <c r="D111" s="233" t="s">
        <v>164</v>
      </c>
      <c r="E111" s="234" t="s">
        <v>1818</v>
      </c>
      <c r="F111" s="235" t="s">
        <v>1819</v>
      </c>
      <c r="G111" s="236" t="s">
        <v>282</v>
      </c>
      <c r="H111" s="237">
        <v>350</v>
      </c>
      <c r="I111" s="238"/>
      <c r="J111" s="239">
        <f>ROUND(I111*H111,2)</f>
        <v>0</v>
      </c>
      <c r="K111" s="235" t="s">
        <v>199</v>
      </c>
      <c r="L111" s="72"/>
      <c r="M111" s="240" t="s">
        <v>21</v>
      </c>
      <c r="N111" s="241" t="s">
        <v>43</v>
      </c>
      <c r="O111" s="47"/>
      <c r="P111" s="242">
        <f>O111*H111</f>
        <v>0</v>
      </c>
      <c r="Q111" s="242">
        <v>0</v>
      </c>
      <c r="R111" s="242">
        <f>Q111*H111</f>
        <v>0</v>
      </c>
      <c r="S111" s="242">
        <v>0</v>
      </c>
      <c r="T111" s="243">
        <f>S111*H111</f>
        <v>0</v>
      </c>
      <c r="AR111" s="24" t="s">
        <v>169</v>
      </c>
      <c r="AT111" s="24" t="s">
        <v>164</v>
      </c>
      <c r="AU111" s="24" t="s">
        <v>80</v>
      </c>
      <c r="AY111" s="24" t="s">
        <v>161</v>
      </c>
      <c r="BE111" s="244">
        <f>IF(N111="základní",J111,0)</f>
        <v>0</v>
      </c>
      <c r="BF111" s="244">
        <f>IF(N111="snížená",J111,0)</f>
        <v>0</v>
      </c>
      <c r="BG111" s="244">
        <f>IF(N111="zákl. přenesená",J111,0)</f>
        <v>0</v>
      </c>
      <c r="BH111" s="244">
        <f>IF(N111="sníž. přenesená",J111,0)</f>
        <v>0</v>
      </c>
      <c r="BI111" s="244">
        <f>IF(N111="nulová",J111,0)</f>
        <v>0</v>
      </c>
      <c r="BJ111" s="24" t="s">
        <v>80</v>
      </c>
      <c r="BK111" s="244">
        <f>ROUND(I111*H111,2)</f>
        <v>0</v>
      </c>
      <c r="BL111" s="24" t="s">
        <v>169</v>
      </c>
      <c r="BM111" s="24" t="s">
        <v>363</v>
      </c>
    </row>
    <row r="112" s="1" customFormat="1" ht="16.5" customHeight="1">
      <c r="B112" s="46"/>
      <c r="C112" s="233" t="s">
        <v>275</v>
      </c>
      <c r="D112" s="233" t="s">
        <v>164</v>
      </c>
      <c r="E112" s="234" t="s">
        <v>1820</v>
      </c>
      <c r="F112" s="235" t="s">
        <v>1821</v>
      </c>
      <c r="G112" s="236" t="s">
        <v>282</v>
      </c>
      <c r="H112" s="237">
        <v>210</v>
      </c>
      <c r="I112" s="238"/>
      <c r="J112" s="239">
        <f>ROUND(I112*H112,2)</f>
        <v>0</v>
      </c>
      <c r="K112" s="235" t="s">
        <v>199</v>
      </c>
      <c r="L112" s="72"/>
      <c r="M112" s="240" t="s">
        <v>21</v>
      </c>
      <c r="N112" s="241" t="s">
        <v>43</v>
      </c>
      <c r="O112" s="47"/>
      <c r="P112" s="242">
        <f>O112*H112</f>
        <v>0</v>
      </c>
      <c r="Q112" s="242">
        <v>0</v>
      </c>
      <c r="R112" s="242">
        <f>Q112*H112</f>
        <v>0</v>
      </c>
      <c r="S112" s="242">
        <v>0</v>
      </c>
      <c r="T112" s="243">
        <f>S112*H112</f>
        <v>0</v>
      </c>
      <c r="AR112" s="24" t="s">
        <v>169</v>
      </c>
      <c r="AT112" s="24" t="s">
        <v>164</v>
      </c>
      <c r="AU112" s="24" t="s">
        <v>80</v>
      </c>
      <c r="AY112" s="24" t="s">
        <v>161</v>
      </c>
      <c r="BE112" s="244">
        <f>IF(N112="základní",J112,0)</f>
        <v>0</v>
      </c>
      <c r="BF112" s="244">
        <f>IF(N112="snížená",J112,0)</f>
        <v>0</v>
      </c>
      <c r="BG112" s="244">
        <f>IF(N112="zákl. přenesená",J112,0)</f>
        <v>0</v>
      </c>
      <c r="BH112" s="244">
        <f>IF(N112="sníž. přenesená",J112,0)</f>
        <v>0</v>
      </c>
      <c r="BI112" s="244">
        <f>IF(N112="nulová",J112,0)</f>
        <v>0</v>
      </c>
      <c r="BJ112" s="24" t="s">
        <v>80</v>
      </c>
      <c r="BK112" s="244">
        <f>ROUND(I112*H112,2)</f>
        <v>0</v>
      </c>
      <c r="BL112" s="24" t="s">
        <v>169</v>
      </c>
      <c r="BM112" s="24" t="s">
        <v>374</v>
      </c>
    </row>
    <row r="113" s="1" customFormat="1" ht="16.5" customHeight="1">
      <c r="B113" s="46"/>
      <c r="C113" s="233" t="s">
        <v>279</v>
      </c>
      <c r="D113" s="233" t="s">
        <v>164</v>
      </c>
      <c r="E113" s="234" t="s">
        <v>1822</v>
      </c>
      <c r="F113" s="235" t="s">
        <v>1745</v>
      </c>
      <c r="G113" s="236" t="s">
        <v>282</v>
      </c>
      <c r="H113" s="237">
        <v>50</v>
      </c>
      <c r="I113" s="238"/>
      <c r="J113" s="239">
        <f>ROUND(I113*H113,2)</f>
        <v>0</v>
      </c>
      <c r="K113" s="235" t="s">
        <v>199</v>
      </c>
      <c r="L113" s="72"/>
      <c r="M113" s="240" t="s">
        <v>21</v>
      </c>
      <c r="N113" s="241" t="s">
        <v>43</v>
      </c>
      <c r="O113" s="47"/>
      <c r="P113" s="242">
        <f>O113*H113</f>
        <v>0</v>
      </c>
      <c r="Q113" s="242">
        <v>0</v>
      </c>
      <c r="R113" s="242">
        <f>Q113*H113</f>
        <v>0</v>
      </c>
      <c r="S113" s="242">
        <v>0</v>
      </c>
      <c r="T113" s="243">
        <f>S113*H113</f>
        <v>0</v>
      </c>
      <c r="AR113" s="24" t="s">
        <v>169</v>
      </c>
      <c r="AT113" s="24" t="s">
        <v>164</v>
      </c>
      <c r="AU113" s="24" t="s">
        <v>80</v>
      </c>
      <c r="AY113" s="24" t="s">
        <v>161</v>
      </c>
      <c r="BE113" s="244">
        <f>IF(N113="základní",J113,0)</f>
        <v>0</v>
      </c>
      <c r="BF113" s="244">
        <f>IF(N113="snížená",J113,0)</f>
        <v>0</v>
      </c>
      <c r="BG113" s="244">
        <f>IF(N113="zákl. přenesená",J113,0)</f>
        <v>0</v>
      </c>
      <c r="BH113" s="244">
        <f>IF(N113="sníž. přenesená",J113,0)</f>
        <v>0</v>
      </c>
      <c r="BI113" s="244">
        <f>IF(N113="nulová",J113,0)</f>
        <v>0</v>
      </c>
      <c r="BJ113" s="24" t="s">
        <v>80</v>
      </c>
      <c r="BK113" s="244">
        <f>ROUND(I113*H113,2)</f>
        <v>0</v>
      </c>
      <c r="BL113" s="24" t="s">
        <v>169</v>
      </c>
      <c r="BM113" s="24" t="s">
        <v>384</v>
      </c>
    </row>
    <row r="114" s="1" customFormat="1" ht="25.5" customHeight="1">
      <c r="B114" s="46"/>
      <c r="C114" s="233" t="s">
        <v>9</v>
      </c>
      <c r="D114" s="233" t="s">
        <v>164</v>
      </c>
      <c r="E114" s="234" t="s">
        <v>1823</v>
      </c>
      <c r="F114" s="235" t="s">
        <v>1824</v>
      </c>
      <c r="G114" s="236" t="s">
        <v>1253</v>
      </c>
      <c r="H114" s="237">
        <v>30</v>
      </c>
      <c r="I114" s="238"/>
      <c r="J114" s="239">
        <f>ROUND(I114*H114,2)</f>
        <v>0</v>
      </c>
      <c r="K114" s="235" t="s">
        <v>199</v>
      </c>
      <c r="L114" s="72"/>
      <c r="M114" s="240" t="s">
        <v>21</v>
      </c>
      <c r="N114" s="241" t="s">
        <v>43</v>
      </c>
      <c r="O114" s="47"/>
      <c r="P114" s="242">
        <f>O114*H114</f>
        <v>0</v>
      </c>
      <c r="Q114" s="242">
        <v>0</v>
      </c>
      <c r="R114" s="242">
        <f>Q114*H114</f>
        <v>0</v>
      </c>
      <c r="S114" s="242">
        <v>0</v>
      </c>
      <c r="T114" s="243">
        <f>S114*H114</f>
        <v>0</v>
      </c>
      <c r="AR114" s="24" t="s">
        <v>169</v>
      </c>
      <c r="AT114" s="24" t="s">
        <v>164</v>
      </c>
      <c r="AU114" s="24" t="s">
        <v>80</v>
      </c>
      <c r="AY114" s="24" t="s">
        <v>161</v>
      </c>
      <c r="BE114" s="244">
        <f>IF(N114="základní",J114,0)</f>
        <v>0</v>
      </c>
      <c r="BF114" s="244">
        <f>IF(N114="snížená",J114,0)</f>
        <v>0</v>
      </c>
      <c r="BG114" s="244">
        <f>IF(N114="zákl. přenesená",J114,0)</f>
        <v>0</v>
      </c>
      <c r="BH114" s="244">
        <f>IF(N114="sníž. přenesená",J114,0)</f>
        <v>0</v>
      </c>
      <c r="BI114" s="244">
        <f>IF(N114="nulová",J114,0)</f>
        <v>0</v>
      </c>
      <c r="BJ114" s="24" t="s">
        <v>80</v>
      </c>
      <c r="BK114" s="244">
        <f>ROUND(I114*H114,2)</f>
        <v>0</v>
      </c>
      <c r="BL114" s="24" t="s">
        <v>169</v>
      </c>
      <c r="BM114" s="24" t="s">
        <v>394</v>
      </c>
    </row>
    <row r="115" s="1" customFormat="1" ht="16.5" customHeight="1">
      <c r="B115" s="46"/>
      <c r="C115" s="233" t="s">
        <v>293</v>
      </c>
      <c r="D115" s="233" t="s">
        <v>164</v>
      </c>
      <c r="E115" s="234" t="s">
        <v>1825</v>
      </c>
      <c r="F115" s="235" t="s">
        <v>1826</v>
      </c>
      <c r="G115" s="236" t="s">
        <v>1253</v>
      </c>
      <c r="H115" s="237">
        <v>15</v>
      </c>
      <c r="I115" s="238"/>
      <c r="J115" s="239">
        <f>ROUND(I115*H115,2)</f>
        <v>0</v>
      </c>
      <c r="K115" s="235" t="s">
        <v>199</v>
      </c>
      <c r="L115" s="72"/>
      <c r="M115" s="240" t="s">
        <v>21</v>
      </c>
      <c r="N115" s="241" t="s">
        <v>43</v>
      </c>
      <c r="O115" s="47"/>
      <c r="P115" s="242">
        <f>O115*H115</f>
        <v>0</v>
      </c>
      <c r="Q115" s="242">
        <v>0</v>
      </c>
      <c r="R115" s="242">
        <f>Q115*H115</f>
        <v>0</v>
      </c>
      <c r="S115" s="242">
        <v>0</v>
      </c>
      <c r="T115" s="243">
        <f>S115*H115</f>
        <v>0</v>
      </c>
      <c r="AR115" s="24" t="s">
        <v>169</v>
      </c>
      <c r="AT115" s="24" t="s">
        <v>164</v>
      </c>
      <c r="AU115" s="24" t="s">
        <v>80</v>
      </c>
      <c r="AY115" s="24" t="s">
        <v>161</v>
      </c>
      <c r="BE115" s="244">
        <f>IF(N115="základní",J115,0)</f>
        <v>0</v>
      </c>
      <c r="BF115" s="244">
        <f>IF(N115="snížená",J115,0)</f>
        <v>0</v>
      </c>
      <c r="BG115" s="244">
        <f>IF(N115="zákl. přenesená",J115,0)</f>
        <v>0</v>
      </c>
      <c r="BH115" s="244">
        <f>IF(N115="sníž. přenesená",J115,0)</f>
        <v>0</v>
      </c>
      <c r="BI115" s="244">
        <f>IF(N115="nulová",J115,0)</f>
        <v>0</v>
      </c>
      <c r="BJ115" s="24" t="s">
        <v>80</v>
      </c>
      <c r="BK115" s="244">
        <f>ROUND(I115*H115,2)</f>
        <v>0</v>
      </c>
      <c r="BL115" s="24" t="s">
        <v>169</v>
      </c>
      <c r="BM115" s="24" t="s">
        <v>407</v>
      </c>
    </row>
    <row r="116" s="1" customFormat="1" ht="16.5" customHeight="1">
      <c r="B116" s="46"/>
      <c r="C116" s="233" t="s">
        <v>300</v>
      </c>
      <c r="D116" s="233" t="s">
        <v>164</v>
      </c>
      <c r="E116" s="234" t="s">
        <v>1827</v>
      </c>
      <c r="F116" s="235" t="s">
        <v>1828</v>
      </c>
      <c r="G116" s="236" t="s">
        <v>1253</v>
      </c>
      <c r="H116" s="237">
        <v>15</v>
      </c>
      <c r="I116" s="238"/>
      <c r="J116" s="239">
        <f>ROUND(I116*H116,2)</f>
        <v>0</v>
      </c>
      <c r="K116" s="235" t="s">
        <v>199</v>
      </c>
      <c r="L116" s="72"/>
      <c r="M116" s="240" t="s">
        <v>21</v>
      </c>
      <c r="N116" s="241" t="s">
        <v>43</v>
      </c>
      <c r="O116" s="47"/>
      <c r="P116" s="242">
        <f>O116*H116</f>
        <v>0</v>
      </c>
      <c r="Q116" s="242">
        <v>0</v>
      </c>
      <c r="R116" s="242">
        <f>Q116*H116</f>
        <v>0</v>
      </c>
      <c r="S116" s="242">
        <v>0</v>
      </c>
      <c r="T116" s="243">
        <f>S116*H116</f>
        <v>0</v>
      </c>
      <c r="AR116" s="24" t="s">
        <v>169</v>
      </c>
      <c r="AT116" s="24" t="s">
        <v>164</v>
      </c>
      <c r="AU116" s="24" t="s">
        <v>80</v>
      </c>
      <c r="AY116" s="24" t="s">
        <v>161</v>
      </c>
      <c r="BE116" s="244">
        <f>IF(N116="základní",J116,0)</f>
        <v>0</v>
      </c>
      <c r="BF116" s="244">
        <f>IF(N116="snížená",J116,0)</f>
        <v>0</v>
      </c>
      <c r="BG116" s="244">
        <f>IF(N116="zákl. přenesená",J116,0)</f>
        <v>0</v>
      </c>
      <c r="BH116" s="244">
        <f>IF(N116="sníž. přenesená",J116,0)</f>
        <v>0</v>
      </c>
      <c r="BI116" s="244">
        <f>IF(N116="nulová",J116,0)</f>
        <v>0</v>
      </c>
      <c r="BJ116" s="24" t="s">
        <v>80</v>
      </c>
      <c r="BK116" s="244">
        <f>ROUND(I116*H116,2)</f>
        <v>0</v>
      </c>
      <c r="BL116" s="24" t="s">
        <v>169</v>
      </c>
      <c r="BM116" s="24" t="s">
        <v>418</v>
      </c>
    </row>
    <row r="117" s="1" customFormat="1" ht="16.5" customHeight="1">
      <c r="B117" s="46"/>
      <c r="C117" s="233" t="s">
        <v>307</v>
      </c>
      <c r="D117" s="233" t="s">
        <v>164</v>
      </c>
      <c r="E117" s="234" t="s">
        <v>1829</v>
      </c>
      <c r="F117" s="235" t="s">
        <v>1751</v>
      </c>
      <c r="G117" s="236" t="s">
        <v>282</v>
      </c>
      <c r="H117" s="237">
        <v>20</v>
      </c>
      <c r="I117" s="238"/>
      <c r="J117" s="239">
        <f>ROUND(I117*H117,2)</f>
        <v>0</v>
      </c>
      <c r="K117" s="235" t="s">
        <v>199</v>
      </c>
      <c r="L117" s="72"/>
      <c r="M117" s="240" t="s">
        <v>21</v>
      </c>
      <c r="N117" s="241" t="s">
        <v>43</v>
      </c>
      <c r="O117" s="47"/>
      <c r="P117" s="242">
        <f>O117*H117</f>
        <v>0</v>
      </c>
      <c r="Q117" s="242">
        <v>0</v>
      </c>
      <c r="R117" s="242">
        <f>Q117*H117</f>
        <v>0</v>
      </c>
      <c r="S117" s="242">
        <v>0</v>
      </c>
      <c r="T117" s="243">
        <f>S117*H117</f>
        <v>0</v>
      </c>
      <c r="AR117" s="24" t="s">
        <v>169</v>
      </c>
      <c r="AT117" s="24" t="s">
        <v>164</v>
      </c>
      <c r="AU117" s="24" t="s">
        <v>80</v>
      </c>
      <c r="AY117" s="24" t="s">
        <v>161</v>
      </c>
      <c r="BE117" s="244">
        <f>IF(N117="základní",J117,0)</f>
        <v>0</v>
      </c>
      <c r="BF117" s="244">
        <f>IF(N117="snížená",J117,0)</f>
        <v>0</v>
      </c>
      <c r="BG117" s="244">
        <f>IF(N117="zákl. přenesená",J117,0)</f>
        <v>0</v>
      </c>
      <c r="BH117" s="244">
        <f>IF(N117="sníž. přenesená",J117,0)</f>
        <v>0</v>
      </c>
      <c r="BI117" s="244">
        <f>IF(N117="nulová",J117,0)</f>
        <v>0</v>
      </c>
      <c r="BJ117" s="24" t="s">
        <v>80</v>
      </c>
      <c r="BK117" s="244">
        <f>ROUND(I117*H117,2)</f>
        <v>0</v>
      </c>
      <c r="BL117" s="24" t="s">
        <v>169</v>
      </c>
      <c r="BM117" s="24" t="s">
        <v>425</v>
      </c>
    </row>
    <row r="118" s="1" customFormat="1" ht="16.5" customHeight="1">
      <c r="B118" s="46"/>
      <c r="C118" s="233" t="s">
        <v>313</v>
      </c>
      <c r="D118" s="233" t="s">
        <v>164</v>
      </c>
      <c r="E118" s="234" t="s">
        <v>1830</v>
      </c>
      <c r="F118" s="235" t="s">
        <v>1753</v>
      </c>
      <c r="G118" s="236" t="s">
        <v>282</v>
      </c>
      <c r="H118" s="237">
        <v>20</v>
      </c>
      <c r="I118" s="238"/>
      <c r="J118" s="239">
        <f>ROUND(I118*H118,2)</f>
        <v>0</v>
      </c>
      <c r="K118" s="235" t="s">
        <v>199</v>
      </c>
      <c r="L118" s="72"/>
      <c r="M118" s="240" t="s">
        <v>21</v>
      </c>
      <c r="N118" s="241" t="s">
        <v>43</v>
      </c>
      <c r="O118" s="47"/>
      <c r="P118" s="242">
        <f>O118*H118</f>
        <v>0</v>
      </c>
      <c r="Q118" s="242">
        <v>0</v>
      </c>
      <c r="R118" s="242">
        <f>Q118*H118</f>
        <v>0</v>
      </c>
      <c r="S118" s="242">
        <v>0</v>
      </c>
      <c r="T118" s="243">
        <f>S118*H118</f>
        <v>0</v>
      </c>
      <c r="AR118" s="24" t="s">
        <v>169</v>
      </c>
      <c r="AT118" s="24" t="s">
        <v>164</v>
      </c>
      <c r="AU118" s="24" t="s">
        <v>80</v>
      </c>
      <c r="AY118" s="24" t="s">
        <v>161</v>
      </c>
      <c r="BE118" s="244">
        <f>IF(N118="základní",J118,0)</f>
        <v>0</v>
      </c>
      <c r="BF118" s="244">
        <f>IF(N118="snížená",J118,0)</f>
        <v>0</v>
      </c>
      <c r="BG118" s="244">
        <f>IF(N118="zákl. přenesená",J118,0)</f>
        <v>0</v>
      </c>
      <c r="BH118" s="244">
        <f>IF(N118="sníž. přenesená",J118,0)</f>
        <v>0</v>
      </c>
      <c r="BI118" s="244">
        <f>IF(N118="nulová",J118,0)</f>
        <v>0</v>
      </c>
      <c r="BJ118" s="24" t="s">
        <v>80</v>
      </c>
      <c r="BK118" s="244">
        <f>ROUND(I118*H118,2)</f>
        <v>0</v>
      </c>
      <c r="BL118" s="24" t="s">
        <v>169</v>
      </c>
      <c r="BM118" s="24" t="s">
        <v>433</v>
      </c>
    </row>
    <row r="119" s="11" customFormat="1" ht="37.44" customHeight="1">
      <c r="B119" s="217"/>
      <c r="C119" s="218"/>
      <c r="D119" s="219" t="s">
        <v>71</v>
      </c>
      <c r="E119" s="220" t="s">
        <v>1831</v>
      </c>
      <c r="F119" s="220" t="s">
        <v>1232</v>
      </c>
      <c r="G119" s="218"/>
      <c r="H119" s="218"/>
      <c r="I119" s="221"/>
      <c r="J119" s="222">
        <f>BK119</f>
        <v>0</v>
      </c>
      <c r="K119" s="218"/>
      <c r="L119" s="223"/>
      <c r="M119" s="224"/>
      <c r="N119" s="225"/>
      <c r="O119" s="225"/>
      <c r="P119" s="226">
        <f>SUM(P120:P130)</f>
        <v>0</v>
      </c>
      <c r="Q119" s="225"/>
      <c r="R119" s="226">
        <f>SUM(R120:R130)</f>
        <v>0</v>
      </c>
      <c r="S119" s="225"/>
      <c r="T119" s="227">
        <f>SUM(T120:T130)</f>
        <v>0</v>
      </c>
      <c r="AR119" s="228" t="s">
        <v>80</v>
      </c>
      <c r="AT119" s="229" t="s">
        <v>71</v>
      </c>
      <c r="AU119" s="229" t="s">
        <v>72</v>
      </c>
      <c r="AY119" s="228" t="s">
        <v>161</v>
      </c>
      <c r="BK119" s="230">
        <f>SUM(BK120:BK130)</f>
        <v>0</v>
      </c>
    </row>
    <row r="120" s="1" customFormat="1" ht="16.5" customHeight="1">
      <c r="B120" s="46"/>
      <c r="C120" s="233" t="s">
        <v>318</v>
      </c>
      <c r="D120" s="233" t="s">
        <v>164</v>
      </c>
      <c r="E120" s="234" t="s">
        <v>1832</v>
      </c>
      <c r="F120" s="235" t="s">
        <v>1833</v>
      </c>
      <c r="G120" s="236" t="s">
        <v>343</v>
      </c>
      <c r="H120" s="237">
        <v>60</v>
      </c>
      <c r="I120" s="238"/>
      <c r="J120" s="239">
        <f>ROUND(I120*H120,2)</f>
        <v>0</v>
      </c>
      <c r="K120" s="235" t="s">
        <v>199</v>
      </c>
      <c r="L120" s="72"/>
      <c r="M120" s="240" t="s">
        <v>21</v>
      </c>
      <c r="N120" s="241" t="s">
        <v>43</v>
      </c>
      <c r="O120" s="47"/>
      <c r="P120" s="242">
        <f>O120*H120</f>
        <v>0</v>
      </c>
      <c r="Q120" s="242">
        <v>0</v>
      </c>
      <c r="R120" s="242">
        <f>Q120*H120</f>
        <v>0</v>
      </c>
      <c r="S120" s="242">
        <v>0</v>
      </c>
      <c r="T120" s="243">
        <f>S120*H120</f>
        <v>0</v>
      </c>
      <c r="AR120" s="24" t="s">
        <v>169</v>
      </c>
      <c r="AT120" s="24" t="s">
        <v>164</v>
      </c>
      <c r="AU120" s="24" t="s">
        <v>80</v>
      </c>
      <c r="AY120" s="24" t="s">
        <v>161</v>
      </c>
      <c r="BE120" s="244">
        <f>IF(N120="základní",J120,0)</f>
        <v>0</v>
      </c>
      <c r="BF120" s="244">
        <f>IF(N120="snížená",J120,0)</f>
        <v>0</v>
      </c>
      <c r="BG120" s="244">
        <f>IF(N120="zákl. přenesená",J120,0)</f>
        <v>0</v>
      </c>
      <c r="BH120" s="244">
        <f>IF(N120="sníž. přenesená",J120,0)</f>
        <v>0</v>
      </c>
      <c r="BI120" s="244">
        <f>IF(N120="nulová",J120,0)</f>
        <v>0</v>
      </c>
      <c r="BJ120" s="24" t="s">
        <v>80</v>
      </c>
      <c r="BK120" s="244">
        <f>ROUND(I120*H120,2)</f>
        <v>0</v>
      </c>
      <c r="BL120" s="24" t="s">
        <v>169</v>
      </c>
      <c r="BM120" s="24" t="s">
        <v>443</v>
      </c>
    </row>
    <row r="121" s="1" customFormat="1" ht="16.5" customHeight="1">
      <c r="B121" s="46"/>
      <c r="C121" s="233" t="s">
        <v>324</v>
      </c>
      <c r="D121" s="233" t="s">
        <v>164</v>
      </c>
      <c r="E121" s="234" t="s">
        <v>1834</v>
      </c>
      <c r="F121" s="235" t="s">
        <v>1835</v>
      </c>
      <c r="G121" s="236" t="s">
        <v>343</v>
      </c>
      <c r="H121" s="237">
        <v>120</v>
      </c>
      <c r="I121" s="238"/>
      <c r="J121" s="239">
        <f>ROUND(I121*H121,2)</f>
        <v>0</v>
      </c>
      <c r="K121" s="235" t="s">
        <v>199</v>
      </c>
      <c r="L121" s="72"/>
      <c r="M121" s="240" t="s">
        <v>21</v>
      </c>
      <c r="N121" s="241" t="s">
        <v>43</v>
      </c>
      <c r="O121" s="47"/>
      <c r="P121" s="242">
        <f>O121*H121</f>
        <v>0</v>
      </c>
      <c r="Q121" s="242">
        <v>0</v>
      </c>
      <c r="R121" s="242">
        <f>Q121*H121</f>
        <v>0</v>
      </c>
      <c r="S121" s="242">
        <v>0</v>
      </c>
      <c r="T121" s="243">
        <f>S121*H121</f>
        <v>0</v>
      </c>
      <c r="AR121" s="24" t="s">
        <v>169</v>
      </c>
      <c r="AT121" s="24" t="s">
        <v>164</v>
      </c>
      <c r="AU121" s="24" t="s">
        <v>80</v>
      </c>
      <c r="AY121" s="24" t="s">
        <v>161</v>
      </c>
      <c r="BE121" s="244">
        <f>IF(N121="základní",J121,0)</f>
        <v>0</v>
      </c>
      <c r="BF121" s="244">
        <f>IF(N121="snížená",J121,0)</f>
        <v>0</v>
      </c>
      <c r="BG121" s="244">
        <f>IF(N121="zákl. přenesená",J121,0)</f>
        <v>0</v>
      </c>
      <c r="BH121" s="244">
        <f>IF(N121="sníž. přenesená",J121,0)</f>
        <v>0</v>
      </c>
      <c r="BI121" s="244">
        <f>IF(N121="nulová",J121,0)</f>
        <v>0</v>
      </c>
      <c r="BJ121" s="24" t="s">
        <v>80</v>
      </c>
      <c r="BK121" s="244">
        <f>ROUND(I121*H121,2)</f>
        <v>0</v>
      </c>
      <c r="BL121" s="24" t="s">
        <v>169</v>
      </c>
      <c r="BM121" s="24" t="s">
        <v>453</v>
      </c>
    </row>
    <row r="122" s="1" customFormat="1" ht="16.5" customHeight="1">
      <c r="B122" s="46"/>
      <c r="C122" s="233" t="s">
        <v>328</v>
      </c>
      <c r="D122" s="233" t="s">
        <v>164</v>
      </c>
      <c r="E122" s="234" t="s">
        <v>1836</v>
      </c>
      <c r="F122" s="235" t="s">
        <v>1837</v>
      </c>
      <c r="G122" s="236" t="s">
        <v>343</v>
      </c>
      <c r="H122" s="237">
        <v>120</v>
      </c>
      <c r="I122" s="238"/>
      <c r="J122" s="239">
        <f>ROUND(I122*H122,2)</f>
        <v>0</v>
      </c>
      <c r="K122" s="235" t="s">
        <v>199</v>
      </c>
      <c r="L122" s="72"/>
      <c r="M122" s="240" t="s">
        <v>21</v>
      </c>
      <c r="N122" s="241" t="s">
        <v>43</v>
      </c>
      <c r="O122" s="47"/>
      <c r="P122" s="242">
        <f>O122*H122</f>
        <v>0</v>
      </c>
      <c r="Q122" s="242">
        <v>0</v>
      </c>
      <c r="R122" s="242">
        <f>Q122*H122</f>
        <v>0</v>
      </c>
      <c r="S122" s="242">
        <v>0</v>
      </c>
      <c r="T122" s="243">
        <f>S122*H122</f>
        <v>0</v>
      </c>
      <c r="AR122" s="24" t="s">
        <v>169</v>
      </c>
      <c r="AT122" s="24" t="s">
        <v>164</v>
      </c>
      <c r="AU122" s="24" t="s">
        <v>80</v>
      </c>
      <c r="AY122" s="24" t="s">
        <v>161</v>
      </c>
      <c r="BE122" s="244">
        <f>IF(N122="základní",J122,0)</f>
        <v>0</v>
      </c>
      <c r="BF122" s="244">
        <f>IF(N122="snížená",J122,0)</f>
        <v>0</v>
      </c>
      <c r="BG122" s="244">
        <f>IF(N122="zákl. přenesená",J122,0)</f>
        <v>0</v>
      </c>
      <c r="BH122" s="244">
        <f>IF(N122="sníž. přenesená",J122,0)</f>
        <v>0</v>
      </c>
      <c r="BI122" s="244">
        <f>IF(N122="nulová",J122,0)</f>
        <v>0</v>
      </c>
      <c r="BJ122" s="24" t="s">
        <v>80</v>
      </c>
      <c r="BK122" s="244">
        <f>ROUND(I122*H122,2)</f>
        <v>0</v>
      </c>
      <c r="BL122" s="24" t="s">
        <v>169</v>
      </c>
      <c r="BM122" s="24" t="s">
        <v>463</v>
      </c>
    </row>
    <row r="123" s="1" customFormat="1" ht="16.5" customHeight="1">
      <c r="B123" s="46"/>
      <c r="C123" s="233" t="s">
        <v>332</v>
      </c>
      <c r="D123" s="233" t="s">
        <v>164</v>
      </c>
      <c r="E123" s="234" t="s">
        <v>1838</v>
      </c>
      <c r="F123" s="235" t="s">
        <v>1839</v>
      </c>
      <c r="G123" s="236" t="s">
        <v>343</v>
      </c>
      <c r="H123" s="237">
        <v>60</v>
      </c>
      <c r="I123" s="238"/>
      <c r="J123" s="239">
        <f>ROUND(I123*H123,2)</f>
        <v>0</v>
      </c>
      <c r="K123" s="235" t="s">
        <v>199</v>
      </c>
      <c r="L123" s="72"/>
      <c r="M123" s="240" t="s">
        <v>21</v>
      </c>
      <c r="N123" s="241" t="s">
        <v>43</v>
      </c>
      <c r="O123" s="47"/>
      <c r="P123" s="242">
        <f>O123*H123</f>
        <v>0</v>
      </c>
      <c r="Q123" s="242">
        <v>0</v>
      </c>
      <c r="R123" s="242">
        <f>Q123*H123</f>
        <v>0</v>
      </c>
      <c r="S123" s="242">
        <v>0</v>
      </c>
      <c r="T123" s="243">
        <f>S123*H123</f>
        <v>0</v>
      </c>
      <c r="AR123" s="24" t="s">
        <v>169</v>
      </c>
      <c r="AT123" s="24" t="s">
        <v>164</v>
      </c>
      <c r="AU123" s="24" t="s">
        <v>80</v>
      </c>
      <c r="AY123" s="24" t="s">
        <v>161</v>
      </c>
      <c r="BE123" s="244">
        <f>IF(N123="základní",J123,0)</f>
        <v>0</v>
      </c>
      <c r="BF123" s="244">
        <f>IF(N123="snížená",J123,0)</f>
        <v>0</v>
      </c>
      <c r="BG123" s="244">
        <f>IF(N123="zákl. přenesená",J123,0)</f>
        <v>0</v>
      </c>
      <c r="BH123" s="244">
        <f>IF(N123="sníž. přenesená",J123,0)</f>
        <v>0</v>
      </c>
      <c r="BI123" s="244">
        <f>IF(N123="nulová",J123,0)</f>
        <v>0</v>
      </c>
      <c r="BJ123" s="24" t="s">
        <v>80</v>
      </c>
      <c r="BK123" s="244">
        <f>ROUND(I123*H123,2)</f>
        <v>0</v>
      </c>
      <c r="BL123" s="24" t="s">
        <v>169</v>
      </c>
      <c r="BM123" s="24" t="s">
        <v>473</v>
      </c>
    </row>
    <row r="124" s="1" customFormat="1" ht="16.5" customHeight="1">
      <c r="B124" s="46"/>
      <c r="C124" s="233" t="s">
        <v>336</v>
      </c>
      <c r="D124" s="233" t="s">
        <v>164</v>
      </c>
      <c r="E124" s="234" t="s">
        <v>1840</v>
      </c>
      <c r="F124" s="235" t="s">
        <v>1841</v>
      </c>
      <c r="G124" s="236" t="s">
        <v>343</v>
      </c>
      <c r="H124" s="237">
        <v>60</v>
      </c>
      <c r="I124" s="238"/>
      <c r="J124" s="239">
        <f>ROUND(I124*H124,2)</f>
        <v>0</v>
      </c>
      <c r="K124" s="235" t="s">
        <v>199</v>
      </c>
      <c r="L124" s="72"/>
      <c r="M124" s="240" t="s">
        <v>21</v>
      </c>
      <c r="N124" s="241" t="s">
        <v>43</v>
      </c>
      <c r="O124" s="47"/>
      <c r="P124" s="242">
        <f>O124*H124</f>
        <v>0</v>
      </c>
      <c r="Q124" s="242">
        <v>0</v>
      </c>
      <c r="R124" s="242">
        <f>Q124*H124</f>
        <v>0</v>
      </c>
      <c r="S124" s="242">
        <v>0</v>
      </c>
      <c r="T124" s="243">
        <f>S124*H124</f>
        <v>0</v>
      </c>
      <c r="AR124" s="24" t="s">
        <v>169</v>
      </c>
      <c r="AT124" s="24" t="s">
        <v>164</v>
      </c>
      <c r="AU124" s="24" t="s">
        <v>80</v>
      </c>
      <c r="AY124" s="24" t="s">
        <v>161</v>
      </c>
      <c r="BE124" s="244">
        <f>IF(N124="základní",J124,0)</f>
        <v>0</v>
      </c>
      <c r="BF124" s="244">
        <f>IF(N124="snížená",J124,0)</f>
        <v>0</v>
      </c>
      <c r="BG124" s="244">
        <f>IF(N124="zákl. přenesená",J124,0)</f>
        <v>0</v>
      </c>
      <c r="BH124" s="244">
        <f>IF(N124="sníž. přenesená",J124,0)</f>
        <v>0</v>
      </c>
      <c r="BI124" s="244">
        <f>IF(N124="nulová",J124,0)</f>
        <v>0</v>
      </c>
      <c r="BJ124" s="24" t="s">
        <v>80</v>
      </c>
      <c r="BK124" s="244">
        <f>ROUND(I124*H124,2)</f>
        <v>0</v>
      </c>
      <c r="BL124" s="24" t="s">
        <v>169</v>
      </c>
      <c r="BM124" s="24" t="s">
        <v>483</v>
      </c>
    </row>
    <row r="125" s="1" customFormat="1" ht="16.5" customHeight="1">
      <c r="B125" s="46"/>
      <c r="C125" s="233" t="s">
        <v>340</v>
      </c>
      <c r="D125" s="233" t="s">
        <v>164</v>
      </c>
      <c r="E125" s="234" t="s">
        <v>1842</v>
      </c>
      <c r="F125" s="235" t="s">
        <v>1843</v>
      </c>
      <c r="G125" s="236" t="s">
        <v>343</v>
      </c>
      <c r="H125" s="237">
        <v>1</v>
      </c>
      <c r="I125" s="238"/>
      <c r="J125" s="239">
        <f>ROUND(I125*H125,2)</f>
        <v>0</v>
      </c>
      <c r="K125" s="235" t="s">
        <v>199</v>
      </c>
      <c r="L125" s="72"/>
      <c r="M125" s="240" t="s">
        <v>21</v>
      </c>
      <c r="N125" s="241" t="s">
        <v>43</v>
      </c>
      <c r="O125" s="47"/>
      <c r="P125" s="242">
        <f>O125*H125</f>
        <v>0</v>
      </c>
      <c r="Q125" s="242">
        <v>0</v>
      </c>
      <c r="R125" s="242">
        <f>Q125*H125</f>
        <v>0</v>
      </c>
      <c r="S125" s="242">
        <v>0</v>
      </c>
      <c r="T125" s="243">
        <f>S125*H125</f>
        <v>0</v>
      </c>
      <c r="AR125" s="24" t="s">
        <v>169</v>
      </c>
      <c r="AT125" s="24" t="s">
        <v>164</v>
      </c>
      <c r="AU125" s="24" t="s">
        <v>80</v>
      </c>
      <c r="AY125" s="24" t="s">
        <v>161</v>
      </c>
      <c r="BE125" s="244">
        <f>IF(N125="základní",J125,0)</f>
        <v>0</v>
      </c>
      <c r="BF125" s="244">
        <f>IF(N125="snížená",J125,0)</f>
        <v>0</v>
      </c>
      <c r="BG125" s="244">
        <f>IF(N125="zákl. přenesená",J125,0)</f>
        <v>0</v>
      </c>
      <c r="BH125" s="244">
        <f>IF(N125="sníž. přenesená",J125,0)</f>
        <v>0</v>
      </c>
      <c r="BI125" s="244">
        <f>IF(N125="nulová",J125,0)</f>
        <v>0</v>
      </c>
      <c r="BJ125" s="24" t="s">
        <v>80</v>
      </c>
      <c r="BK125" s="244">
        <f>ROUND(I125*H125,2)</f>
        <v>0</v>
      </c>
      <c r="BL125" s="24" t="s">
        <v>169</v>
      </c>
      <c r="BM125" s="24" t="s">
        <v>492</v>
      </c>
    </row>
    <row r="126" s="1" customFormat="1" ht="16.5" customHeight="1">
      <c r="B126" s="46"/>
      <c r="C126" s="233" t="s">
        <v>345</v>
      </c>
      <c r="D126" s="233" t="s">
        <v>164</v>
      </c>
      <c r="E126" s="234" t="s">
        <v>1844</v>
      </c>
      <c r="F126" s="235" t="s">
        <v>1760</v>
      </c>
      <c r="G126" s="236" t="s">
        <v>343</v>
      </c>
      <c r="H126" s="237">
        <v>1</v>
      </c>
      <c r="I126" s="238"/>
      <c r="J126" s="239">
        <f>ROUND(I126*H126,2)</f>
        <v>0</v>
      </c>
      <c r="K126" s="235" t="s">
        <v>199</v>
      </c>
      <c r="L126" s="72"/>
      <c r="M126" s="240" t="s">
        <v>21</v>
      </c>
      <c r="N126" s="241" t="s">
        <v>43</v>
      </c>
      <c r="O126" s="47"/>
      <c r="P126" s="242">
        <f>O126*H126</f>
        <v>0</v>
      </c>
      <c r="Q126" s="242">
        <v>0</v>
      </c>
      <c r="R126" s="242">
        <f>Q126*H126</f>
        <v>0</v>
      </c>
      <c r="S126" s="242">
        <v>0</v>
      </c>
      <c r="T126" s="243">
        <f>S126*H126</f>
        <v>0</v>
      </c>
      <c r="AR126" s="24" t="s">
        <v>169</v>
      </c>
      <c r="AT126" s="24" t="s">
        <v>164</v>
      </c>
      <c r="AU126" s="24" t="s">
        <v>80</v>
      </c>
      <c r="AY126" s="24" t="s">
        <v>161</v>
      </c>
      <c r="BE126" s="244">
        <f>IF(N126="základní",J126,0)</f>
        <v>0</v>
      </c>
      <c r="BF126" s="244">
        <f>IF(N126="snížená",J126,0)</f>
        <v>0</v>
      </c>
      <c r="BG126" s="244">
        <f>IF(N126="zákl. přenesená",J126,0)</f>
        <v>0</v>
      </c>
      <c r="BH126" s="244">
        <f>IF(N126="sníž. přenesená",J126,0)</f>
        <v>0</v>
      </c>
      <c r="BI126" s="244">
        <f>IF(N126="nulová",J126,0)</f>
        <v>0</v>
      </c>
      <c r="BJ126" s="24" t="s">
        <v>80</v>
      </c>
      <c r="BK126" s="244">
        <f>ROUND(I126*H126,2)</f>
        <v>0</v>
      </c>
      <c r="BL126" s="24" t="s">
        <v>169</v>
      </c>
      <c r="BM126" s="24" t="s">
        <v>500</v>
      </c>
    </row>
    <row r="127" s="1" customFormat="1" ht="16.5" customHeight="1">
      <c r="B127" s="46"/>
      <c r="C127" s="233" t="s">
        <v>349</v>
      </c>
      <c r="D127" s="233" t="s">
        <v>164</v>
      </c>
      <c r="E127" s="234" t="s">
        <v>1845</v>
      </c>
      <c r="F127" s="235" t="s">
        <v>1762</v>
      </c>
      <c r="G127" s="236" t="s">
        <v>343</v>
      </c>
      <c r="H127" s="237">
        <v>1</v>
      </c>
      <c r="I127" s="238"/>
      <c r="J127" s="239">
        <f>ROUND(I127*H127,2)</f>
        <v>0</v>
      </c>
      <c r="K127" s="235" t="s">
        <v>199</v>
      </c>
      <c r="L127" s="72"/>
      <c r="M127" s="240" t="s">
        <v>21</v>
      </c>
      <c r="N127" s="241" t="s">
        <v>43</v>
      </c>
      <c r="O127" s="47"/>
      <c r="P127" s="242">
        <f>O127*H127</f>
        <v>0</v>
      </c>
      <c r="Q127" s="242">
        <v>0</v>
      </c>
      <c r="R127" s="242">
        <f>Q127*H127</f>
        <v>0</v>
      </c>
      <c r="S127" s="242">
        <v>0</v>
      </c>
      <c r="T127" s="243">
        <f>S127*H127</f>
        <v>0</v>
      </c>
      <c r="AR127" s="24" t="s">
        <v>169</v>
      </c>
      <c r="AT127" s="24" t="s">
        <v>164</v>
      </c>
      <c r="AU127" s="24" t="s">
        <v>80</v>
      </c>
      <c r="AY127" s="24" t="s">
        <v>161</v>
      </c>
      <c r="BE127" s="244">
        <f>IF(N127="základní",J127,0)</f>
        <v>0</v>
      </c>
      <c r="BF127" s="244">
        <f>IF(N127="snížená",J127,0)</f>
        <v>0</v>
      </c>
      <c r="BG127" s="244">
        <f>IF(N127="zákl. přenesená",J127,0)</f>
        <v>0</v>
      </c>
      <c r="BH127" s="244">
        <f>IF(N127="sníž. přenesená",J127,0)</f>
        <v>0</v>
      </c>
      <c r="BI127" s="244">
        <f>IF(N127="nulová",J127,0)</f>
        <v>0</v>
      </c>
      <c r="BJ127" s="24" t="s">
        <v>80</v>
      </c>
      <c r="BK127" s="244">
        <f>ROUND(I127*H127,2)</f>
        <v>0</v>
      </c>
      <c r="BL127" s="24" t="s">
        <v>169</v>
      </c>
      <c r="BM127" s="24" t="s">
        <v>513</v>
      </c>
    </row>
    <row r="128" s="1" customFormat="1" ht="16.5" customHeight="1">
      <c r="B128" s="46"/>
      <c r="C128" s="233" t="s">
        <v>354</v>
      </c>
      <c r="D128" s="233" t="s">
        <v>164</v>
      </c>
      <c r="E128" s="234" t="s">
        <v>1846</v>
      </c>
      <c r="F128" s="235" t="s">
        <v>1764</v>
      </c>
      <c r="G128" s="236" t="s">
        <v>343</v>
      </c>
      <c r="H128" s="237">
        <v>1</v>
      </c>
      <c r="I128" s="238"/>
      <c r="J128" s="239">
        <f>ROUND(I128*H128,2)</f>
        <v>0</v>
      </c>
      <c r="K128" s="235" t="s">
        <v>199</v>
      </c>
      <c r="L128" s="72"/>
      <c r="M128" s="240" t="s">
        <v>21</v>
      </c>
      <c r="N128" s="241" t="s">
        <v>43</v>
      </c>
      <c r="O128" s="47"/>
      <c r="P128" s="242">
        <f>O128*H128</f>
        <v>0</v>
      </c>
      <c r="Q128" s="242">
        <v>0</v>
      </c>
      <c r="R128" s="242">
        <f>Q128*H128</f>
        <v>0</v>
      </c>
      <c r="S128" s="242">
        <v>0</v>
      </c>
      <c r="T128" s="243">
        <f>S128*H128</f>
        <v>0</v>
      </c>
      <c r="AR128" s="24" t="s">
        <v>169</v>
      </c>
      <c r="AT128" s="24" t="s">
        <v>164</v>
      </c>
      <c r="AU128" s="24" t="s">
        <v>80</v>
      </c>
      <c r="AY128" s="24" t="s">
        <v>161</v>
      </c>
      <c r="BE128" s="244">
        <f>IF(N128="základní",J128,0)</f>
        <v>0</v>
      </c>
      <c r="BF128" s="244">
        <f>IF(N128="snížená",J128,0)</f>
        <v>0</v>
      </c>
      <c r="BG128" s="244">
        <f>IF(N128="zákl. přenesená",J128,0)</f>
        <v>0</v>
      </c>
      <c r="BH128" s="244">
        <f>IF(N128="sníž. přenesená",J128,0)</f>
        <v>0</v>
      </c>
      <c r="BI128" s="244">
        <f>IF(N128="nulová",J128,0)</f>
        <v>0</v>
      </c>
      <c r="BJ128" s="24" t="s">
        <v>80</v>
      </c>
      <c r="BK128" s="244">
        <f>ROUND(I128*H128,2)</f>
        <v>0</v>
      </c>
      <c r="BL128" s="24" t="s">
        <v>169</v>
      </c>
      <c r="BM128" s="24" t="s">
        <v>525</v>
      </c>
    </row>
    <row r="129" s="1" customFormat="1" ht="16.5" customHeight="1">
      <c r="B129" s="46"/>
      <c r="C129" s="233" t="s">
        <v>359</v>
      </c>
      <c r="D129" s="233" t="s">
        <v>164</v>
      </c>
      <c r="E129" s="234" t="s">
        <v>1847</v>
      </c>
      <c r="F129" s="235" t="s">
        <v>1766</v>
      </c>
      <c r="G129" s="236" t="s">
        <v>343</v>
      </c>
      <c r="H129" s="237">
        <v>1</v>
      </c>
      <c r="I129" s="238"/>
      <c r="J129" s="239">
        <f>ROUND(I129*H129,2)</f>
        <v>0</v>
      </c>
      <c r="K129" s="235" t="s">
        <v>199</v>
      </c>
      <c r="L129" s="72"/>
      <c r="M129" s="240" t="s">
        <v>21</v>
      </c>
      <c r="N129" s="241" t="s">
        <v>43</v>
      </c>
      <c r="O129" s="47"/>
      <c r="P129" s="242">
        <f>O129*H129</f>
        <v>0</v>
      </c>
      <c r="Q129" s="242">
        <v>0</v>
      </c>
      <c r="R129" s="242">
        <f>Q129*H129</f>
        <v>0</v>
      </c>
      <c r="S129" s="242">
        <v>0</v>
      </c>
      <c r="T129" s="243">
        <f>S129*H129</f>
        <v>0</v>
      </c>
      <c r="AR129" s="24" t="s">
        <v>169</v>
      </c>
      <c r="AT129" s="24" t="s">
        <v>164</v>
      </c>
      <c r="AU129" s="24" t="s">
        <v>80</v>
      </c>
      <c r="AY129" s="24" t="s">
        <v>161</v>
      </c>
      <c r="BE129" s="244">
        <f>IF(N129="základní",J129,0)</f>
        <v>0</v>
      </c>
      <c r="BF129" s="244">
        <f>IF(N129="snížená",J129,0)</f>
        <v>0</v>
      </c>
      <c r="BG129" s="244">
        <f>IF(N129="zákl. přenesená",J129,0)</f>
        <v>0</v>
      </c>
      <c r="BH129" s="244">
        <f>IF(N129="sníž. přenesená",J129,0)</f>
        <v>0</v>
      </c>
      <c r="BI129" s="244">
        <f>IF(N129="nulová",J129,0)</f>
        <v>0</v>
      </c>
      <c r="BJ129" s="24" t="s">
        <v>80</v>
      </c>
      <c r="BK129" s="244">
        <f>ROUND(I129*H129,2)</f>
        <v>0</v>
      </c>
      <c r="BL129" s="24" t="s">
        <v>169</v>
      </c>
      <c r="BM129" s="24" t="s">
        <v>536</v>
      </c>
    </row>
    <row r="130" s="1" customFormat="1" ht="16.5" customHeight="1">
      <c r="B130" s="46"/>
      <c r="C130" s="233" t="s">
        <v>363</v>
      </c>
      <c r="D130" s="233" t="s">
        <v>164</v>
      </c>
      <c r="E130" s="234" t="s">
        <v>1848</v>
      </c>
      <c r="F130" s="235" t="s">
        <v>1768</v>
      </c>
      <c r="G130" s="236" t="s">
        <v>343</v>
      </c>
      <c r="H130" s="237">
        <v>1</v>
      </c>
      <c r="I130" s="238"/>
      <c r="J130" s="239">
        <f>ROUND(I130*H130,2)</f>
        <v>0</v>
      </c>
      <c r="K130" s="235" t="s">
        <v>199</v>
      </c>
      <c r="L130" s="72"/>
      <c r="M130" s="240" t="s">
        <v>21</v>
      </c>
      <c r="N130" s="291" t="s">
        <v>43</v>
      </c>
      <c r="O130" s="292"/>
      <c r="P130" s="293">
        <f>O130*H130</f>
        <v>0</v>
      </c>
      <c r="Q130" s="293">
        <v>0</v>
      </c>
      <c r="R130" s="293">
        <f>Q130*H130</f>
        <v>0</v>
      </c>
      <c r="S130" s="293">
        <v>0</v>
      </c>
      <c r="T130" s="294">
        <f>S130*H130</f>
        <v>0</v>
      </c>
      <c r="AR130" s="24" t="s">
        <v>169</v>
      </c>
      <c r="AT130" s="24" t="s">
        <v>164</v>
      </c>
      <c r="AU130" s="24" t="s">
        <v>80</v>
      </c>
      <c r="AY130" s="24" t="s">
        <v>161</v>
      </c>
      <c r="BE130" s="244">
        <f>IF(N130="základní",J130,0)</f>
        <v>0</v>
      </c>
      <c r="BF130" s="244">
        <f>IF(N130="snížená",J130,0)</f>
        <v>0</v>
      </c>
      <c r="BG130" s="244">
        <f>IF(N130="zákl. přenesená",J130,0)</f>
        <v>0</v>
      </c>
      <c r="BH130" s="244">
        <f>IF(N130="sníž. přenesená",J130,0)</f>
        <v>0</v>
      </c>
      <c r="BI130" s="244">
        <f>IF(N130="nulová",J130,0)</f>
        <v>0</v>
      </c>
      <c r="BJ130" s="24" t="s">
        <v>80</v>
      </c>
      <c r="BK130" s="244">
        <f>ROUND(I130*H130,2)</f>
        <v>0</v>
      </c>
      <c r="BL130" s="24" t="s">
        <v>169</v>
      </c>
      <c r="BM130" s="24" t="s">
        <v>545</v>
      </c>
    </row>
    <row r="131" s="1" customFormat="1" ht="6.96" customHeight="1">
      <c r="B131" s="67"/>
      <c r="C131" s="68"/>
      <c r="D131" s="68"/>
      <c r="E131" s="68"/>
      <c r="F131" s="68"/>
      <c r="G131" s="68"/>
      <c r="H131" s="68"/>
      <c r="I131" s="178"/>
      <c r="J131" s="68"/>
      <c r="K131" s="68"/>
      <c r="L131" s="72"/>
    </row>
  </sheetData>
  <sheetProtection sheet="1" autoFilter="0" formatColumns="0" formatRows="0" objects="1" scenarios="1" spinCount="100000" saltValue="z6oKLVLIBKeTkoYUTg3hv7SgaJFg+PhWcebrUymzhERRPqBEi1yQ8vlfjQrh2e3Up6qsjvvF8LdFr93i+408Xw==" hashValue="gFhzSSlepbe28b3DAIqghyF927whnkf/V5y2DqhSptr9GmORgnxCcu5R2PWnoizBFdpP/XMOXxXHdHqDwI2iVQ==" algorithmName="SHA-512" password="CC35"/>
  <autoFilter ref="C87:K130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76:H76"/>
    <mergeCell ref="E78:H78"/>
    <mergeCell ref="E80:H80"/>
    <mergeCell ref="G1:H1"/>
    <mergeCell ref="L2:V2"/>
  </mergeCells>
  <hyperlinks>
    <hyperlink ref="F1:G1" location="C2" display="1) Krycí list soupisu"/>
    <hyperlink ref="G1:H1" location="C58" display="2) Rekapitulace"/>
    <hyperlink ref="J1" location="C87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104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>
      <c r="B8" s="28"/>
      <c r="C8" s="29"/>
      <c r="D8" s="40" t="s">
        <v>120</v>
      </c>
      <c r="E8" s="29"/>
      <c r="F8" s="29"/>
      <c r="G8" s="29"/>
      <c r="H8" s="29"/>
      <c r="I8" s="154"/>
      <c r="J8" s="29"/>
      <c r="K8" s="31"/>
    </row>
    <row r="9" s="1" customFormat="1" ht="16.5" customHeight="1">
      <c r="B9" s="46"/>
      <c r="C9" s="47"/>
      <c r="D9" s="47"/>
      <c r="E9" s="155" t="s">
        <v>1705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0" t="s">
        <v>1706</v>
      </c>
      <c r="E10" s="47"/>
      <c r="F10" s="47"/>
      <c r="G10" s="47"/>
      <c r="H10" s="47"/>
      <c r="I10" s="156"/>
      <c r="J10" s="47"/>
      <c r="K10" s="51"/>
    </row>
    <row r="11" s="1" customFormat="1" ht="36.96" customHeight="1">
      <c r="B11" s="46"/>
      <c r="C11" s="47"/>
      <c r="D11" s="47"/>
      <c r="E11" s="157" t="s">
        <v>1849</v>
      </c>
      <c r="F11" s="47"/>
      <c r="G11" s="47"/>
      <c r="H11" s="47"/>
      <c r="I11" s="156"/>
      <c r="J11" s="47"/>
      <c r="K11" s="51"/>
    </row>
    <row r="12" s="1" customFormat="1">
      <c r="B12" s="46"/>
      <c r="C12" s="47"/>
      <c r="D12" s="47"/>
      <c r="E12" s="47"/>
      <c r="F12" s="47"/>
      <c r="G12" s="47"/>
      <c r="H12" s="47"/>
      <c r="I12" s="156"/>
      <c r="J12" s="47"/>
      <c r="K12" s="51"/>
    </row>
    <row r="13" s="1" customFormat="1" ht="14.4" customHeight="1">
      <c r="B13" s="46"/>
      <c r="C13" s="47"/>
      <c r="D13" s="40" t="s">
        <v>20</v>
      </c>
      <c r="E13" s="47"/>
      <c r="F13" s="35" t="s">
        <v>21</v>
      </c>
      <c r="G13" s="47"/>
      <c r="H13" s="47"/>
      <c r="I13" s="158" t="s">
        <v>22</v>
      </c>
      <c r="J13" s="35" t="s">
        <v>21</v>
      </c>
      <c r="K13" s="51"/>
    </row>
    <row r="14" s="1" customFormat="1" ht="14.4" customHeight="1">
      <c r="B14" s="46"/>
      <c r="C14" s="47"/>
      <c r="D14" s="40" t="s">
        <v>23</v>
      </c>
      <c r="E14" s="47"/>
      <c r="F14" s="35" t="s">
        <v>1708</v>
      </c>
      <c r="G14" s="47"/>
      <c r="H14" s="47"/>
      <c r="I14" s="158" t="s">
        <v>25</v>
      </c>
      <c r="J14" s="159" t="str">
        <f>'Rekapitulace stavby'!AN8</f>
        <v>7. 2. 2019</v>
      </c>
      <c r="K14" s="51"/>
    </row>
    <row r="15" s="1" customFormat="1" ht="10.8" customHeight="1">
      <c r="B15" s="46"/>
      <c r="C15" s="47"/>
      <c r="D15" s="47"/>
      <c r="E15" s="47"/>
      <c r="F15" s="47"/>
      <c r="G15" s="47"/>
      <c r="H15" s="47"/>
      <c r="I15" s="156"/>
      <c r="J15" s="47"/>
      <c r="K15" s="51"/>
    </row>
    <row r="16" s="1" customFormat="1" ht="14.4" customHeight="1">
      <c r="B16" s="46"/>
      <c r="C16" s="47"/>
      <c r="D16" s="40" t="s">
        <v>27</v>
      </c>
      <c r="E16" s="47"/>
      <c r="F16" s="47"/>
      <c r="G16" s="47"/>
      <c r="H16" s="47"/>
      <c r="I16" s="158" t="s">
        <v>28</v>
      </c>
      <c r="J16" s="35" t="str">
        <f>IF('Rekapitulace stavby'!AN10="","",'Rekapitulace stavby'!AN10)</f>
        <v/>
      </c>
      <c r="K16" s="51"/>
    </row>
    <row r="17" s="1" customFormat="1" ht="18" customHeight="1">
      <c r="B17" s="46"/>
      <c r="C17" s="47"/>
      <c r="D17" s="47"/>
      <c r="E17" s="35" t="str">
        <f>IF('Rekapitulace stavby'!E11="","",'Rekapitulace stavby'!E11)</f>
        <v>Obec Všelibice</v>
      </c>
      <c r="F17" s="47"/>
      <c r="G17" s="47"/>
      <c r="H17" s="47"/>
      <c r="I17" s="158" t="s">
        <v>30</v>
      </c>
      <c r="J17" s="35" t="str">
        <f>IF('Rekapitulace stavby'!AN11="","",'Rekapitulace stavby'!AN11)</f>
        <v/>
      </c>
      <c r="K17" s="51"/>
    </row>
    <row r="18" s="1" customFormat="1" ht="6.96" customHeight="1">
      <c r="B18" s="46"/>
      <c r="C18" s="47"/>
      <c r="D18" s="47"/>
      <c r="E18" s="47"/>
      <c r="F18" s="47"/>
      <c r="G18" s="47"/>
      <c r="H18" s="47"/>
      <c r="I18" s="156"/>
      <c r="J18" s="47"/>
      <c r="K18" s="51"/>
    </row>
    <row r="19" s="1" customFormat="1" ht="14.4" customHeight="1">
      <c r="B19" s="46"/>
      <c r="C19" s="47"/>
      <c r="D19" s="40" t="s">
        <v>31</v>
      </c>
      <c r="E19" s="47"/>
      <c r="F19" s="47"/>
      <c r="G19" s="47"/>
      <c r="H19" s="47"/>
      <c r="I19" s="158" t="s">
        <v>28</v>
      </c>
      <c r="J19" s="35" t="str">
        <f>IF('Rekapitulace stavby'!AN13="Vyplň údaj","",IF('Rekapitulace stavby'!AN13="","",'Rekapitulace stavby'!AN13))</f>
        <v/>
      </c>
      <c r="K19" s="51"/>
    </row>
    <row r="20" s="1" customFormat="1" ht="18" customHeight="1">
      <c r="B20" s="46"/>
      <c r="C20" s="47"/>
      <c r="D20" s="47"/>
      <c r="E20" s="35" t="str">
        <f>IF('Rekapitulace stavby'!E14="Vyplň údaj","",IF('Rekapitulace stavby'!E14="","",'Rekapitulace stavby'!E14))</f>
        <v/>
      </c>
      <c r="F20" s="47"/>
      <c r="G20" s="47"/>
      <c r="H20" s="47"/>
      <c r="I20" s="158" t="s">
        <v>30</v>
      </c>
      <c r="J20" s="35" t="str">
        <f>IF('Rekapitulace stavby'!AN14="Vyplň údaj","",IF('Rekapitulace stavby'!AN14="","",'Rekapitulace stavby'!AN14))</f>
        <v/>
      </c>
      <c r="K20" s="51"/>
    </row>
    <row r="21" s="1" customFormat="1" ht="6.96" customHeight="1">
      <c r="B21" s="46"/>
      <c r="C21" s="47"/>
      <c r="D21" s="47"/>
      <c r="E21" s="47"/>
      <c r="F21" s="47"/>
      <c r="G21" s="47"/>
      <c r="H21" s="47"/>
      <c r="I21" s="156"/>
      <c r="J21" s="47"/>
      <c r="K21" s="51"/>
    </row>
    <row r="22" s="1" customFormat="1" ht="14.4" customHeight="1">
      <c r="B22" s="46"/>
      <c r="C22" s="47"/>
      <c r="D22" s="40" t="s">
        <v>33</v>
      </c>
      <c r="E22" s="47"/>
      <c r="F22" s="47"/>
      <c r="G22" s="47"/>
      <c r="H22" s="47"/>
      <c r="I22" s="158" t="s">
        <v>28</v>
      </c>
      <c r="J22" s="35" t="str">
        <f>IF('Rekapitulace stavby'!AN16="","",'Rekapitulace stavby'!AN16)</f>
        <v/>
      </c>
      <c r="K22" s="51"/>
    </row>
    <row r="23" s="1" customFormat="1" ht="18" customHeight="1">
      <c r="B23" s="46"/>
      <c r="C23" s="47"/>
      <c r="D23" s="47"/>
      <c r="E23" s="35" t="str">
        <f>IF('Rekapitulace stavby'!E17="","",'Rekapitulace stavby'!E17)</f>
        <v>Ing.R.Hladký</v>
      </c>
      <c r="F23" s="47"/>
      <c r="G23" s="47"/>
      <c r="H23" s="47"/>
      <c r="I23" s="158" t="s">
        <v>30</v>
      </c>
      <c r="J23" s="35" t="str">
        <f>IF('Rekapitulace stavby'!AN17="","",'Rekapitulace stavby'!AN17)</f>
        <v/>
      </c>
      <c r="K23" s="51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156"/>
      <c r="J24" s="47"/>
      <c r="K24" s="51"/>
    </row>
    <row r="25" s="1" customFormat="1" ht="14.4" customHeight="1">
      <c r="B25" s="46"/>
      <c r="C25" s="47"/>
      <c r="D25" s="40" t="s">
        <v>36</v>
      </c>
      <c r="E25" s="47"/>
      <c r="F25" s="47"/>
      <c r="G25" s="47"/>
      <c r="H25" s="47"/>
      <c r="I25" s="156"/>
      <c r="J25" s="47"/>
      <c r="K25" s="51"/>
    </row>
    <row r="26" s="7" customFormat="1" ht="16.5" customHeight="1">
      <c r="B26" s="160"/>
      <c r="C26" s="161"/>
      <c r="D26" s="161"/>
      <c r="E26" s="44" t="s">
        <v>21</v>
      </c>
      <c r="F26" s="44"/>
      <c r="G26" s="44"/>
      <c r="H26" s="44"/>
      <c r="I26" s="162"/>
      <c r="J26" s="161"/>
      <c r="K26" s="163"/>
    </row>
    <row r="27" s="1" customFormat="1" ht="6.96" customHeight="1">
      <c r="B27" s="46"/>
      <c r="C27" s="47"/>
      <c r="D27" s="47"/>
      <c r="E27" s="47"/>
      <c r="F27" s="47"/>
      <c r="G27" s="47"/>
      <c r="H27" s="47"/>
      <c r="I27" s="156"/>
      <c r="J27" s="47"/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25.44" customHeight="1">
      <c r="B29" s="46"/>
      <c r="C29" s="47"/>
      <c r="D29" s="166" t="s">
        <v>38</v>
      </c>
      <c r="E29" s="47"/>
      <c r="F29" s="47"/>
      <c r="G29" s="47"/>
      <c r="H29" s="47"/>
      <c r="I29" s="156"/>
      <c r="J29" s="167">
        <f>ROUND(J86,2)</f>
        <v>0</v>
      </c>
      <c r="K29" s="51"/>
    </row>
    <row r="30" s="1" customFormat="1" ht="6.96" customHeight="1">
      <c r="B30" s="46"/>
      <c r="C30" s="47"/>
      <c r="D30" s="106"/>
      <c r="E30" s="106"/>
      <c r="F30" s="106"/>
      <c r="G30" s="106"/>
      <c r="H30" s="106"/>
      <c r="I30" s="164"/>
      <c r="J30" s="106"/>
      <c r="K30" s="165"/>
    </row>
    <row r="31" s="1" customFormat="1" ht="14.4" customHeight="1">
      <c r="B31" s="46"/>
      <c r="C31" s="47"/>
      <c r="D31" s="47"/>
      <c r="E31" s="47"/>
      <c r="F31" s="52" t="s">
        <v>40</v>
      </c>
      <c r="G31" s="47"/>
      <c r="H31" s="47"/>
      <c r="I31" s="168" t="s">
        <v>39</v>
      </c>
      <c r="J31" s="52" t="s">
        <v>41</v>
      </c>
      <c r="K31" s="51"/>
    </row>
    <row r="32" s="1" customFormat="1" ht="14.4" customHeight="1">
      <c r="B32" s="46"/>
      <c r="C32" s="47"/>
      <c r="D32" s="55" t="s">
        <v>42</v>
      </c>
      <c r="E32" s="55" t="s">
        <v>43</v>
      </c>
      <c r="F32" s="169">
        <f>ROUND(SUM(BE86:BE103), 2)</f>
        <v>0</v>
      </c>
      <c r="G32" s="47"/>
      <c r="H32" s="47"/>
      <c r="I32" s="170">
        <v>0.20999999999999999</v>
      </c>
      <c r="J32" s="169">
        <f>ROUND(ROUND((SUM(BE86:BE103)), 2)*I32, 2)</f>
        <v>0</v>
      </c>
      <c r="K32" s="51"/>
    </row>
    <row r="33" s="1" customFormat="1" ht="14.4" customHeight="1">
      <c r="B33" s="46"/>
      <c r="C33" s="47"/>
      <c r="D33" s="47"/>
      <c r="E33" s="55" t="s">
        <v>44</v>
      </c>
      <c r="F33" s="169">
        <f>ROUND(SUM(BF86:BF103), 2)</f>
        <v>0</v>
      </c>
      <c r="G33" s="47"/>
      <c r="H33" s="47"/>
      <c r="I33" s="170">
        <v>0.14999999999999999</v>
      </c>
      <c r="J33" s="169">
        <f>ROUND(ROUND((SUM(BF86:BF103)), 2)*I33, 2)</f>
        <v>0</v>
      </c>
      <c r="K33" s="51"/>
    </row>
    <row r="34" hidden="1" s="1" customFormat="1" ht="14.4" customHeight="1">
      <c r="B34" s="46"/>
      <c r="C34" s="47"/>
      <c r="D34" s="47"/>
      <c r="E34" s="55" t="s">
        <v>45</v>
      </c>
      <c r="F34" s="169">
        <f>ROUND(SUM(BG86:BG103), 2)</f>
        <v>0</v>
      </c>
      <c r="G34" s="47"/>
      <c r="H34" s="47"/>
      <c r="I34" s="170">
        <v>0.20999999999999999</v>
      </c>
      <c r="J34" s="169">
        <v>0</v>
      </c>
      <c r="K34" s="51"/>
    </row>
    <row r="35" hidden="1" s="1" customFormat="1" ht="14.4" customHeight="1">
      <c r="B35" s="46"/>
      <c r="C35" s="47"/>
      <c r="D35" s="47"/>
      <c r="E35" s="55" t="s">
        <v>46</v>
      </c>
      <c r="F35" s="169">
        <f>ROUND(SUM(BH86:BH103), 2)</f>
        <v>0</v>
      </c>
      <c r="G35" s="47"/>
      <c r="H35" s="47"/>
      <c r="I35" s="170">
        <v>0.14999999999999999</v>
      </c>
      <c r="J35" s="169">
        <v>0</v>
      </c>
      <c r="K35" s="51"/>
    </row>
    <row r="36" hidden="1" s="1" customFormat="1" ht="14.4" customHeight="1">
      <c r="B36" s="46"/>
      <c r="C36" s="47"/>
      <c r="D36" s="47"/>
      <c r="E36" s="55" t="s">
        <v>47</v>
      </c>
      <c r="F36" s="169">
        <f>ROUND(SUM(BI86:BI103), 2)</f>
        <v>0</v>
      </c>
      <c r="G36" s="47"/>
      <c r="H36" s="47"/>
      <c r="I36" s="170">
        <v>0</v>
      </c>
      <c r="J36" s="169">
        <v>0</v>
      </c>
      <c r="K36" s="51"/>
    </row>
    <row r="37" s="1" customFormat="1" ht="6.96" customHeight="1">
      <c r="B37" s="46"/>
      <c r="C37" s="47"/>
      <c r="D37" s="47"/>
      <c r="E37" s="47"/>
      <c r="F37" s="47"/>
      <c r="G37" s="47"/>
      <c r="H37" s="47"/>
      <c r="I37" s="156"/>
      <c r="J37" s="47"/>
      <c r="K37" s="51"/>
    </row>
    <row r="38" s="1" customFormat="1" ht="25.44" customHeight="1">
      <c r="B38" s="46"/>
      <c r="C38" s="171"/>
      <c r="D38" s="172" t="s">
        <v>48</v>
      </c>
      <c r="E38" s="98"/>
      <c r="F38" s="98"/>
      <c r="G38" s="173" t="s">
        <v>49</v>
      </c>
      <c r="H38" s="174" t="s">
        <v>50</v>
      </c>
      <c r="I38" s="175"/>
      <c r="J38" s="176">
        <f>SUM(J29:J36)</f>
        <v>0</v>
      </c>
      <c r="K38" s="177"/>
    </row>
    <row r="39" s="1" customFormat="1" ht="14.4" customHeight="1">
      <c r="B39" s="67"/>
      <c r="C39" s="68"/>
      <c r="D39" s="68"/>
      <c r="E39" s="68"/>
      <c r="F39" s="68"/>
      <c r="G39" s="68"/>
      <c r="H39" s="68"/>
      <c r="I39" s="178"/>
      <c r="J39" s="68"/>
      <c r="K39" s="69"/>
    </row>
    <row r="43" s="1" customFormat="1" ht="6.96" customHeight="1">
      <c r="B43" s="179"/>
      <c r="C43" s="180"/>
      <c r="D43" s="180"/>
      <c r="E43" s="180"/>
      <c r="F43" s="180"/>
      <c r="G43" s="180"/>
      <c r="H43" s="180"/>
      <c r="I43" s="181"/>
      <c r="J43" s="180"/>
      <c r="K43" s="182"/>
    </row>
    <row r="44" s="1" customFormat="1" ht="36.96" customHeight="1">
      <c r="B44" s="46"/>
      <c r="C44" s="30" t="s">
        <v>122</v>
      </c>
      <c r="D44" s="47"/>
      <c r="E44" s="47"/>
      <c r="F44" s="47"/>
      <c r="G44" s="47"/>
      <c r="H44" s="47"/>
      <c r="I44" s="156"/>
      <c r="J44" s="47"/>
      <c r="K44" s="51"/>
    </row>
    <row r="45" s="1" customFormat="1" ht="6.96" customHeight="1">
      <c r="B45" s="46"/>
      <c r="C45" s="47"/>
      <c r="D45" s="47"/>
      <c r="E45" s="47"/>
      <c r="F45" s="47"/>
      <c r="G45" s="47"/>
      <c r="H45" s="47"/>
      <c r="I45" s="156"/>
      <c r="J45" s="47"/>
      <c r="K45" s="51"/>
    </row>
    <row r="46" s="1" customFormat="1" ht="14.4" customHeight="1">
      <c r="B46" s="46"/>
      <c r="C46" s="40" t="s">
        <v>18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6.5" customHeight="1">
      <c r="B47" s="46"/>
      <c r="C47" s="47"/>
      <c r="D47" s="47"/>
      <c r="E47" s="155" t="str">
        <f>E7</f>
        <v>Revitalizace obecního úřadu Všelibice</v>
      </c>
      <c r="F47" s="40"/>
      <c r="G47" s="40"/>
      <c r="H47" s="40"/>
      <c r="I47" s="156"/>
      <c r="J47" s="47"/>
      <c r="K47" s="51"/>
    </row>
    <row r="48">
      <c r="B48" s="28"/>
      <c r="C48" s="40" t="s">
        <v>120</v>
      </c>
      <c r="D48" s="29"/>
      <c r="E48" s="29"/>
      <c r="F48" s="29"/>
      <c r="G48" s="29"/>
      <c r="H48" s="29"/>
      <c r="I48" s="154"/>
      <c r="J48" s="29"/>
      <c r="K48" s="31"/>
    </row>
    <row r="49" s="1" customFormat="1" ht="16.5" customHeight="1">
      <c r="B49" s="46"/>
      <c r="C49" s="47"/>
      <c r="D49" s="47"/>
      <c r="E49" s="155" t="s">
        <v>1705</v>
      </c>
      <c r="F49" s="47"/>
      <c r="G49" s="47"/>
      <c r="H49" s="47"/>
      <c r="I49" s="156"/>
      <c r="J49" s="47"/>
      <c r="K49" s="51"/>
    </row>
    <row r="50" s="1" customFormat="1" ht="14.4" customHeight="1">
      <c r="B50" s="46"/>
      <c r="C50" s="40" t="s">
        <v>1706</v>
      </c>
      <c r="D50" s="47"/>
      <c r="E50" s="47"/>
      <c r="F50" s="47"/>
      <c r="G50" s="47"/>
      <c r="H50" s="47"/>
      <c r="I50" s="156"/>
      <c r="J50" s="47"/>
      <c r="K50" s="51"/>
    </row>
    <row r="51" s="1" customFormat="1" ht="17.25" customHeight="1">
      <c r="B51" s="46"/>
      <c r="C51" s="47"/>
      <c r="D51" s="47"/>
      <c r="E51" s="157" t="str">
        <f>E11</f>
        <v>18_094_0530 - OBECNÍ ROZHLAS</v>
      </c>
      <c r="F51" s="47"/>
      <c r="G51" s="47"/>
      <c r="H51" s="47"/>
      <c r="I51" s="156"/>
      <c r="J51" s="47"/>
      <c r="K51" s="51"/>
    </row>
    <row r="52" s="1" customFormat="1" ht="6.96" customHeight="1">
      <c r="B52" s="46"/>
      <c r="C52" s="47"/>
      <c r="D52" s="47"/>
      <c r="E52" s="47"/>
      <c r="F52" s="47"/>
      <c r="G52" s="47"/>
      <c r="H52" s="47"/>
      <c r="I52" s="156"/>
      <c r="J52" s="47"/>
      <c r="K52" s="51"/>
    </row>
    <row r="53" s="1" customFormat="1" ht="18" customHeight="1">
      <c r="B53" s="46"/>
      <c r="C53" s="40" t="s">
        <v>23</v>
      </c>
      <c r="D53" s="47"/>
      <c r="E53" s="47"/>
      <c r="F53" s="35" t="str">
        <f>F14</f>
        <v xml:space="preserve"> </v>
      </c>
      <c r="G53" s="47"/>
      <c r="H53" s="47"/>
      <c r="I53" s="158" t="s">
        <v>25</v>
      </c>
      <c r="J53" s="159" t="str">
        <f>IF(J14="","",J14)</f>
        <v>7. 2. 2019</v>
      </c>
      <c r="K53" s="51"/>
    </row>
    <row r="54" s="1" customFormat="1" ht="6.96" customHeight="1">
      <c r="B54" s="46"/>
      <c r="C54" s="47"/>
      <c r="D54" s="47"/>
      <c r="E54" s="47"/>
      <c r="F54" s="47"/>
      <c r="G54" s="47"/>
      <c r="H54" s="47"/>
      <c r="I54" s="156"/>
      <c r="J54" s="47"/>
      <c r="K54" s="51"/>
    </row>
    <row r="55" s="1" customFormat="1">
      <c r="B55" s="46"/>
      <c r="C55" s="40" t="s">
        <v>27</v>
      </c>
      <c r="D55" s="47"/>
      <c r="E55" s="47"/>
      <c r="F55" s="35" t="str">
        <f>E17</f>
        <v>Obec Všelibice</v>
      </c>
      <c r="G55" s="47"/>
      <c r="H55" s="47"/>
      <c r="I55" s="158" t="s">
        <v>33</v>
      </c>
      <c r="J55" s="44" t="str">
        <f>E23</f>
        <v>Ing.R.Hladký</v>
      </c>
      <c r="K55" s="51"/>
    </row>
    <row r="56" s="1" customFormat="1" ht="14.4" customHeight="1">
      <c r="B56" s="46"/>
      <c r="C56" s="40" t="s">
        <v>31</v>
      </c>
      <c r="D56" s="47"/>
      <c r="E56" s="47"/>
      <c r="F56" s="35" t="str">
        <f>IF(E20="","",E20)</f>
        <v/>
      </c>
      <c r="G56" s="47"/>
      <c r="H56" s="47"/>
      <c r="I56" s="156"/>
      <c r="J56" s="183"/>
      <c r="K56" s="51"/>
    </row>
    <row r="57" s="1" customFormat="1" ht="10.32" customHeight="1">
      <c r="B57" s="46"/>
      <c r="C57" s="47"/>
      <c r="D57" s="47"/>
      <c r="E57" s="47"/>
      <c r="F57" s="47"/>
      <c r="G57" s="47"/>
      <c r="H57" s="47"/>
      <c r="I57" s="156"/>
      <c r="J57" s="47"/>
      <c r="K57" s="51"/>
    </row>
    <row r="58" s="1" customFormat="1" ht="29.28" customHeight="1">
      <c r="B58" s="46"/>
      <c r="C58" s="184" t="s">
        <v>123</v>
      </c>
      <c r="D58" s="171"/>
      <c r="E58" s="171"/>
      <c r="F58" s="171"/>
      <c r="G58" s="171"/>
      <c r="H58" s="171"/>
      <c r="I58" s="185"/>
      <c r="J58" s="186" t="s">
        <v>124</v>
      </c>
      <c r="K58" s="187"/>
    </row>
    <row r="59" s="1" customFormat="1" ht="10.32" customHeight="1">
      <c r="B59" s="46"/>
      <c r="C59" s="47"/>
      <c r="D59" s="47"/>
      <c r="E59" s="47"/>
      <c r="F59" s="47"/>
      <c r="G59" s="47"/>
      <c r="H59" s="47"/>
      <c r="I59" s="156"/>
      <c r="J59" s="47"/>
      <c r="K59" s="51"/>
    </row>
    <row r="60" s="1" customFormat="1" ht="29.28" customHeight="1">
      <c r="B60" s="46"/>
      <c r="C60" s="188" t="s">
        <v>125</v>
      </c>
      <c r="D60" s="47"/>
      <c r="E60" s="47"/>
      <c r="F60" s="47"/>
      <c r="G60" s="47"/>
      <c r="H60" s="47"/>
      <c r="I60" s="156"/>
      <c r="J60" s="167">
        <f>J86</f>
        <v>0</v>
      </c>
      <c r="K60" s="51"/>
      <c r="AU60" s="24" t="s">
        <v>126</v>
      </c>
    </row>
    <row r="61" s="8" customFormat="1" ht="24.96" customHeight="1">
      <c r="B61" s="189"/>
      <c r="C61" s="190"/>
      <c r="D61" s="191" t="s">
        <v>1850</v>
      </c>
      <c r="E61" s="192"/>
      <c r="F61" s="192"/>
      <c r="G61" s="192"/>
      <c r="H61" s="192"/>
      <c r="I61" s="193"/>
      <c r="J61" s="194">
        <f>J87</f>
        <v>0</v>
      </c>
      <c r="K61" s="195"/>
    </row>
    <row r="62" s="8" customFormat="1" ht="24.96" customHeight="1">
      <c r="B62" s="189"/>
      <c r="C62" s="190"/>
      <c r="D62" s="191" t="s">
        <v>1851</v>
      </c>
      <c r="E62" s="192"/>
      <c r="F62" s="192"/>
      <c r="G62" s="192"/>
      <c r="H62" s="192"/>
      <c r="I62" s="193"/>
      <c r="J62" s="194">
        <f>J89</f>
        <v>0</v>
      </c>
      <c r="K62" s="195"/>
    </row>
    <row r="63" s="8" customFormat="1" ht="24.96" customHeight="1">
      <c r="B63" s="189"/>
      <c r="C63" s="190"/>
      <c r="D63" s="191" t="s">
        <v>1852</v>
      </c>
      <c r="E63" s="192"/>
      <c r="F63" s="192"/>
      <c r="G63" s="192"/>
      <c r="H63" s="192"/>
      <c r="I63" s="193"/>
      <c r="J63" s="194">
        <f>J91</f>
        <v>0</v>
      </c>
      <c r="K63" s="195"/>
    </row>
    <row r="64" s="8" customFormat="1" ht="24.96" customHeight="1">
      <c r="B64" s="189"/>
      <c r="C64" s="190"/>
      <c r="D64" s="191" t="s">
        <v>1853</v>
      </c>
      <c r="E64" s="192"/>
      <c r="F64" s="192"/>
      <c r="G64" s="192"/>
      <c r="H64" s="192"/>
      <c r="I64" s="193"/>
      <c r="J64" s="194">
        <f>J97</f>
        <v>0</v>
      </c>
      <c r="K64" s="195"/>
    </row>
    <row r="65" s="1" customFormat="1" ht="21.84" customHeight="1">
      <c r="B65" s="46"/>
      <c r="C65" s="47"/>
      <c r="D65" s="47"/>
      <c r="E65" s="47"/>
      <c r="F65" s="47"/>
      <c r="G65" s="47"/>
      <c r="H65" s="47"/>
      <c r="I65" s="156"/>
      <c r="J65" s="47"/>
      <c r="K65" s="51"/>
    </row>
    <row r="66" s="1" customFormat="1" ht="6.96" customHeight="1">
      <c r="B66" s="67"/>
      <c r="C66" s="68"/>
      <c r="D66" s="68"/>
      <c r="E66" s="68"/>
      <c r="F66" s="68"/>
      <c r="G66" s="68"/>
      <c r="H66" s="68"/>
      <c r="I66" s="178"/>
      <c r="J66" s="68"/>
      <c r="K66" s="69"/>
    </row>
    <row r="70" s="1" customFormat="1" ht="6.96" customHeight="1">
      <c r="B70" s="70"/>
      <c r="C70" s="71"/>
      <c r="D70" s="71"/>
      <c r="E70" s="71"/>
      <c r="F70" s="71"/>
      <c r="G70" s="71"/>
      <c r="H70" s="71"/>
      <c r="I70" s="181"/>
      <c r="J70" s="71"/>
      <c r="K70" s="71"/>
      <c r="L70" s="72"/>
    </row>
    <row r="71" s="1" customFormat="1" ht="36.96" customHeight="1">
      <c r="B71" s="46"/>
      <c r="C71" s="73" t="s">
        <v>145</v>
      </c>
      <c r="D71" s="74"/>
      <c r="E71" s="74"/>
      <c r="F71" s="74"/>
      <c r="G71" s="74"/>
      <c r="H71" s="74"/>
      <c r="I71" s="203"/>
      <c r="J71" s="74"/>
      <c r="K71" s="74"/>
      <c r="L71" s="72"/>
    </row>
    <row r="72" s="1" customFormat="1" ht="6.96" customHeight="1">
      <c r="B72" s="46"/>
      <c r="C72" s="74"/>
      <c r="D72" s="74"/>
      <c r="E72" s="74"/>
      <c r="F72" s="74"/>
      <c r="G72" s="74"/>
      <c r="H72" s="74"/>
      <c r="I72" s="203"/>
      <c r="J72" s="74"/>
      <c r="K72" s="74"/>
      <c r="L72" s="72"/>
    </row>
    <row r="73" s="1" customFormat="1" ht="14.4" customHeight="1">
      <c r="B73" s="46"/>
      <c r="C73" s="76" t="s">
        <v>18</v>
      </c>
      <c r="D73" s="74"/>
      <c r="E73" s="74"/>
      <c r="F73" s="74"/>
      <c r="G73" s="74"/>
      <c r="H73" s="74"/>
      <c r="I73" s="203"/>
      <c r="J73" s="74"/>
      <c r="K73" s="74"/>
      <c r="L73" s="72"/>
    </row>
    <row r="74" s="1" customFormat="1" ht="16.5" customHeight="1">
      <c r="B74" s="46"/>
      <c r="C74" s="74"/>
      <c r="D74" s="74"/>
      <c r="E74" s="204" t="str">
        <f>E7</f>
        <v>Revitalizace obecního úřadu Všelibice</v>
      </c>
      <c r="F74" s="76"/>
      <c r="G74" s="76"/>
      <c r="H74" s="76"/>
      <c r="I74" s="203"/>
      <c r="J74" s="74"/>
      <c r="K74" s="74"/>
      <c r="L74" s="72"/>
    </row>
    <row r="75">
      <c r="B75" s="28"/>
      <c r="C75" s="76" t="s">
        <v>120</v>
      </c>
      <c r="D75" s="295"/>
      <c r="E75" s="295"/>
      <c r="F75" s="295"/>
      <c r="G75" s="295"/>
      <c r="H75" s="295"/>
      <c r="I75" s="148"/>
      <c r="J75" s="295"/>
      <c r="K75" s="295"/>
      <c r="L75" s="296"/>
    </row>
    <row r="76" s="1" customFormat="1" ht="16.5" customHeight="1">
      <c r="B76" s="46"/>
      <c r="C76" s="74"/>
      <c r="D76" s="74"/>
      <c r="E76" s="204" t="s">
        <v>1705</v>
      </c>
      <c r="F76" s="74"/>
      <c r="G76" s="74"/>
      <c r="H76" s="74"/>
      <c r="I76" s="203"/>
      <c r="J76" s="74"/>
      <c r="K76" s="74"/>
      <c r="L76" s="72"/>
    </row>
    <row r="77" s="1" customFormat="1" ht="14.4" customHeight="1">
      <c r="B77" s="46"/>
      <c r="C77" s="76" t="s">
        <v>1706</v>
      </c>
      <c r="D77" s="74"/>
      <c r="E77" s="74"/>
      <c r="F77" s="74"/>
      <c r="G77" s="74"/>
      <c r="H77" s="74"/>
      <c r="I77" s="203"/>
      <c r="J77" s="74"/>
      <c r="K77" s="74"/>
      <c r="L77" s="72"/>
    </row>
    <row r="78" s="1" customFormat="1" ht="17.25" customHeight="1">
      <c r="B78" s="46"/>
      <c r="C78" s="74"/>
      <c r="D78" s="74"/>
      <c r="E78" s="82" t="str">
        <f>E11</f>
        <v>18_094_0530 - OBECNÍ ROZHLAS</v>
      </c>
      <c r="F78" s="74"/>
      <c r="G78" s="74"/>
      <c r="H78" s="74"/>
      <c r="I78" s="203"/>
      <c r="J78" s="74"/>
      <c r="K78" s="74"/>
      <c r="L78" s="72"/>
    </row>
    <row r="79" s="1" customFormat="1" ht="6.96" customHeight="1">
      <c r="B79" s="46"/>
      <c r="C79" s="74"/>
      <c r="D79" s="74"/>
      <c r="E79" s="74"/>
      <c r="F79" s="74"/>
      <c r="G79" s="74"/>
      <c r="H79" s="74"/>
      <c r="I79" s="203"/>
      <c r="J79" s="74"/>
      <c r="K79" s="74"/>
      <c r="L79" s="72"/>
    </row>
    <row r="80" s="1" customFormat="1" ht="18" customHeight="1">
      <c r="B80" s="46"/>
      <c r="C80" s="76" t="s">
        <v>23</v>
      </c>
      <c r="D80" s="74"/>
      <c r="E80" s="74"/>
      <c r="F80" s="205" t="str">
        <f>F14</f>
        <v xml:space="preserve"> </v>
      </c>
      <c r="G80" s="74"/>
      <c r="H80" s="74"/>
      <c r="I80" s="206" t="s">
        <v>25</v>
      </c>
      <c r="J80" s="85" t="str">
        <f>IF(J14="","",J14)</f>
        <v>7. 2. 2019</v>
      </c>
      <c r="K80" s="74"/>
      <c r="L80" s="72"/>
    </row>
    <row r="81" s="1" customFormat="1" ht="6.96" customHeight="1">
      <c r="B81" s="46"/>
      <c r="C81" s="74"/>
      <c r="D81" s="74"/>
      <c r="E81" s="74"/>
      <c r="F81" s="74"/>
      <c r="G81" s="74"/>
      <c r="H81" s="74"/>
      <c r="I81" s="203"/>
      <c r="J81" s="74"/>
      <c r="K81" s="74"/>
      <c r="L81" s="72"/>
    </row>
    <row r="82" s="1" customFormat="1">
      <c r="B82" s="46"/>
      <c r="C82" s="76" t="s">
        <v>27</v>
      </c>
      <c r="D82" s="74"/>
      <c r="E82" s="74"/>
      <c r="F82" s="205" t="str">
        <f>E17</f>
        <v>Obec Všelibice</v>
      </c>
      <c r="G82" s="74"/>
      <c r="H82" s="74"/>
      <c r="I82" s="206" t="s">
        <v>33</v>
      </c>
      <c r="J82" s="205" t="str">
        <f>E23</f>
        <v>Ing.R.Hladký</v>
      </c>
      <c r="K82" s="74"/>
      <c r="L82" s="72"/>
    </row>
    <row r="83" s="1" customFormat="1" ht="14.4" customHeight="1">
      <c r="B83" s="46"/>
      <c r="C83" s="76" t="s">
        <v>31</v>
      </c>
      <c r="D83" s="74"/>
      <c r="E83" s="74"/>
      <c r="F83" s="205" t="str">
        <f>IF(E20="","",E20)</f>
        <v/>
      </c>
      <c r="G83" s="74"/>
      <c r="H83" s="74"/>
      <c r="I83" s="203"/>
      <c r="J83" s="74"/>
      <c r="K83" s="74"/>
      <c r="L83" s="72"/>
    </row>
    <row r="84" s="1" customFormat="1" ht="10.32" customHeight="1">
      <c r="B84" s="46"/>
      <c r="C84" s="74"/>
      <c r="D84" s="74"/>
      <c r="E84" s="74"/>
      <c r="F84" s="74"/>
      <c r="G84" s="74"/>
      <c r="H84" s="74"/>
      <c r="I84" s="203"/>
      <c r="J84" s="74"/>
      <c r="K84" s="74"/>
      <c r="L84" s="72"/>
    </row>
    <row r="85" s="10" customFormat="1" ht="29.28" customHeight="1">
      <c r="B85" s="207"/>
      <c r="C85" s="208" t="s">
        <v>146</v>
      </c>
      <c r="D85" s="209" t="s">
        <v>57</v>
      </c>
      <c r="E85" s="209" t="s">
        <v>53</v>
      </c>
      <c r="F85" s="209" t="s">
        <v>147</v>
      </c>
      <c r="G85" s="209" t="s">
        <v>148</v>
      </c>
      <c r="H85" s="209" t="s">
        <v>149</v>
      </c>
      <c r="I85" s="210" t="s">
        <v>150</v>
      </c>
      <c r="J85" s="209" t="s">
        <v>124</v>
      </c>
      <c r="K85" s="211" t="s">
        <v>151</v>
      </c>
      <c r="L85" s="212"/>
      <c r="M85" s="102" t="s">
        <v>152</v>
      </c>
      <c r="N85" s="103" t="s">
        <v>42</v>
      </c>
      <c r="O85" s="103" t="s">
        <v>153</v>
      </c>
      <c r="P85" s="103" t="s">
        <v>154</v>
      </c>
      <c r="Q85" s="103" t="s">
        <v>155</v>
      </c>
      <c r="R85" s="103" t="s">
        <v>156</v>
      </c>
      <c r="S85" s="103" t="s">
        <v>157</v>
      </c>
      <c r="T85" s="104" t="s">
        <v>158</v>
      </c>
    </row>
    <row r="86" s="1" customFormat="1" ht="29.28" customHeight="1">
      <c r="B86" s="46"/>
      <c r="C86" s="108" t="s">
        <v>125</v>
      </c>
      <c r="D86" s="74"/>
      <c r="E86" s="74"/>
      <c r="F86" s="74"/>
      <c r="G86" s="74"/>
      <c r="H86" s="74"/>
      <c r="I86" s="203"/>
      <c r="J86" s="213">
        <f>BK86</f>
        <v>0</v>
      </c>
      <c r="K86" s="74"/>
      <c r="L86" s="72"/>
      <c r="M86" s="105"/>
      <c r="N86" s="106"/>
      <c r="O86" s="106"/>
      <c r="P86" s="214">
        <f>P87+P89+P91+P97</f>
        <v>0</v>
      </c>
      <c r="Q86" s="106"/>
      <c r="R86" s="214">
        <f>R87+R89+R91+R97</f>
        <v>0</v>
      </c>
      <c r="S86" s="106"/>
      <c r="T86" s="215">
        <f>T87+T89+T91+T97</f>
        <v>0</v>
      </c>
      <c r="AT86" s="24" t="s">
        <v>71</v>
      </c>
      <c r="AU86" s="24" t="s">
        <v>126</v>
      </c>
      <c r="BK86" s="216">
        <f>BK87+BK89+BK91+BK97</f>
        <v>0</v>
      </c>
    </row>
    <row r="87" s="11" customFormat="1" ht="37.44" customHeight="1">
      <c r="B87" s="217"/>
      <c r="C87" s="218"/>
      <c r="D87" s="219" t="s">
        <v>71</v>
      </c>
      <c r="E87" s="220" t="s">
        <v>1854</v>
      </c>
      <c r="F87" s="220" t="s">
        <v>1855</v>
      </c>
      <c r="G87" s="218"/>
      <c r="H87" s="218"/>
      <c r="I87" s="221"/>
      <c r="J87" s="222">
        <f>BK87</f>
        <v>0</v>
      </c>
      <c r="K87" s="218"/>
      <c r="L87" s="223"/>
      <c r="M87" s="224"/>
      <c r="N87" s="225"/>
      <c r="O87" s="225"/>
      <c r="P87" s="226">
        <f>P88</f>
        <v>0</v>
      </c>
      <c r="Q87" s="225"/>
      <c r="R87" s="226">
        <f>R88</f>
        <v>0</v>
      </c>
      <c r="S87" s="225"/>
      <c r="T87" s="227">
        <f>T88</f>
        <v>0</v>
      </c>
      <c r="AR87" s="228" t="s">
        <v>80</v>
      </c>
      <c r="AT87" s="229" t="s">
        <v>71</v>
      </c>
      <c r="AU87" s="229" t="s">
        <v>72</v>
      </c>
      <c r="AY87" s="228" t="s">
        <v>161</v>
      </c>
      <c r="BK87" s="230">
        <f>BK88</f>
        <v>0</v>
      </c>
    </row>
    <row r="88" s="1" customFormat="1" ht="16.5" customHeight="1">
      <c r="B88" s="46"/>
      <c r="C88" s="233" t="s">
        <v>80</v>
      </c>
      <c r="D88" s="233" t="s">
        <v>164</v>
      </c>
      <c r="E88" s="234" t="s">
        <v>1856</v>
      </c>
      <c r="F88" s="235" t="s">
        <v>1857</v>
      </c>
      <c r="G88" s="236" t="s">
        <v>343</v>
      </c>
      <c r="H88" s="237">
        <v>1</v>
      </c>
      <c r="I88" s="238"/>
      <c r="J88" s="239">
        <f>ROUND(I88*H88,2)</f>
        <v>0</v>
      </c>
      <c r="K88" s="235" t="s">
        <v>199</v>
      </c>
      <c r="L88" s="72"/>
      <c r="M88" s="240" t="s">
        <v>21</v>
      </c>
      <c r="N88" s="241" t="s">
        <v>43</v>
      </c>
      <c r="O88" s="47"/>
      <c r="P88" s="242">
        <f>O88*H88</f>
        <v>0</v>
      </c>
      <c r="Q88" s="242">
        <v>0</v>
      </c>
      <c r="R88" s="242">
        <f>Q88*H88</f>
        <v>0</v>
      </c>
      <c r="S88" s="242">
        <v>0</v>
      </c>
      <c r="T88" s="243">
        <f>S88*H88</f>
        <v>0</v>
      </c>
      <c r="AR88" s="24" t="s">
        <v>169</v>
      </c>
      <c r="AT88" s="24" t="s">
        <v>164</v>
      </c>
      <c r="AU88" s="24" t="s">
        <v>80</v>
      </c>
      <c r="AY88" s="24" t="s">
        <v>161</v>
      </c>
      <c r="BE88" s="244">
        <f>IF(N88="základní",J88,0)</f>
        <v>0</v>
      </c>
      <c r="BF88" s="244">
        <f>IF(N88="snížená",J88,0)</f>
        <v>0</v>
      </c>
      <c r="BG88" s="244">
        <f>IF(N88="zákl. přenesená",J88,0)</f>
        <v>0</v>
      </c>
      <c r="BH88" s="244">
        <f>IF(N88="sníž. přenesená",J88,0)</f>
        <v>0</v>
      </c>
      <c r="BI88" s="244">
        <f>IF(N88="nulová",J88,0)</f>
        <v>0</v>
      </c>
      <c r="BJ88" s="24" t="s">
        <v>80</v>
      </c>
      <c r="BK88" s="244">
        <f>ROUND(I88*H88,2)</f>
        <v>0</v>
      </c>
      <c r="BL88" s="24" t="s">
        <v>169</v>
      </c>
      <c r="BM88" s="24" t="s">
        <v>82</v>
      </c>
    </row>
    <row r="89" s="11" customFormat="1" ht="37.44" customHeight="1">
      <c r="B89" s="217"/>
      <c r="C89" s="218"/>
      <c r="D89" s="219" t="s">
        <v>71</v>
      </c>
      <c r="E89" s="220" t="s">
        <v>1858</v>
      </c>
      <c r="F89" s="220" t="s">
        <v>1735</v>
      </c>
      <c r="G89" s="218"/>
      <c r="H89" s="218"/>
      <c r="I89" s="221"/>
      <c r="J89" s="222">
        <f>BK89</f>
        <v>0</v>
      </c>
      <c r="K89" s="218"/>
      <c r="L89" s="223"/>
      <c r="M89" s="224"/>
      <c r="N89" s="225"/>
      <c r="O89" s="225"/>
      <c r="P89" s="226">
        <f>P90</f>
        <v>0</v>
      </c>
      <c r="Q89" s="225"/>
      <c r="R89" s="226">
        <f>R90</f>
        <v>0</v>
      </c>
      <c r="S89" s="225"/>
      <c r="T89" s="227">
        <f>T90</f>
        <v>0</v>
      </c>
      <c r="AR89" s="228" t="s">
        <v>80</v>
      </c>
      <c r="AT89" s="229" t="s">
        <v>71</v>
      </c>
      <c r="AU89" s="229" t="s">
        <v>72</v>
      </c>
      <c r="AY89" s="228" t="s">
        <v>161</v>
      </c>
      <c r="BK89" s="230">
        <f>BK90</f>
        <v>0</v>
      </c>
    </row>
    <row r="90" s="1" customFormat="1" ht="16.5" customHeight="1">
      <c r="B90" s="46"/>
      <c r="C90" s="233" t="s">
        <v>82</v>
      </c>
      <c r="D90" s="233" t="s">
        <v>164</v>
      </c>
      <c r="E90" s="234" t="s">
        <v>1859</v>
      </c>
      <c r="F90" s="235" t="s">
        <v>1860</v>
      </c>
      <c r="G90" s="236" t="s">
        <v>282</v>
      </c>
      <c r="H90" s="237">
        <v>85</v>
      </c>
      <c r="I90" s="238"/>
      <c r="J90" s="239">
        <f>ROUND(I90*H90,2)</f>
        <v>0</v>
      </c>
      <c r="K90" s="235" t="s">
        <v>199</v>
      </c>
      <c r="L90" s="72"/>
      <c r="M90" s="240" t="s">
        <v>21</v>
      </c>
      <c r="N90" s="241" t="s">
        <v>43</v>
      </c>
      <c r="O90" s="47"/>
      <c r="P90" s="242">
        <f>O90*H90</f>
        <v>0</v>
      </c>
      <c r="Q90" s="242">
        <v>0</v>
      </c>
      <c r="R90" s="242">
        <f>Q90*H90</f>
        <v>0</v>
      </c>
      <c r="S90" s="242">
        <v>0</v>
      </c>
      <c r="T90" s="243">
        <f>S90*H90</f>
        <v>0</v>
      </c>
      <c r="AR90" s="24" t="s">
        <v>169</v>
      </c>
      <c r="AT90" s="24" t="s">
        <v>164</v>
      </c>
      <c r="AU90" s="24" t="s">
        <v>80</v>
      </c>
      <c r="AY90" s="24" t="s">
        <v>161</v>
      </c>
      <c r="BE90" s="244">
        <f>IF(N90="základní",J90,0)</f>
        <v>0</v>
      </c>
      <c r="BF90" s="244">
        <f>IF(N90="snížená",J90,0)</f>
        <v>0</v>
      </c>
      <c r="BG90" s="244">
        <f>IF(N90="zákl. přenesená",J90,0)</f>
        <v>0</v>
      </c>
      <c r="BH90" s="244">
        <f>IF(N90="sníž. přenesená",J90,0)</f>
        <v>0</v>
      </c>
      <c r="BI90" s="244">
        <f>IF(N90="nulová",J90,0)</f>
        <v>0</v>
      </c>
      <c r="BJ90" s="24" t="s">
        <v>80</v>
      </c>
      <c r="BK90" s="244">
        <f>ROUND(I90*H90,2)</f>
        <v>0</v>
      </c>
      <c r="BL90" s="24" t="s">
        <v>169</v>
      </c>
      <c r="BM90" s="24" t="s">
        <v>169</v>
      </c>
    </row>
    <row r="91" s="11" customFormat="1" ht="37.44" customHeight="1">
      <c r="B91" s="217"/>
      <c r="C91" s="218"/>
      <c r="D91" s="219" t="s">
        <v>71</v>
      </c>
      <c r="E91" s="220" t="s">
        <v>1861</v>
      </c>
      <c r="F91" s="220" t="s">
        <v>1741</v>
      </c>
      <c r="G91" s="218"/>
      <c r="H91" s="218"/>
      <c r="I91" s="221"/>
      <c r="J91" s="222">
        <f>BK91</f>
        <v>0</v>
      </c>
      <c r="K91" s="218"/>
      <c r="L91" s="223"/>
      <c r="M91" s="224"/>
      <c r="N91" s="225"/>
      <c r="O91" s="225"/>
      <c r="P91" s="226">
        <f>SUM(P92:P96)</f>
        <v>0</v>
      </c>
      <c r="Q91" s="225"/>
      <c r="R91" s="226">
        <f>SUM(R92:R96)</f>
        <v>0</v>
      </c>
      <c r="S91" s="225"/>
      <c r="T91" s="227">
        <f>SUM(T92:T96)</f>
        <v>0</v>
      </c>
      <c r="AR91" s="228" t="s">
        <v>80</v>
      </c>
      <c r="AT91" s="229" t="s">
        <v>71</v>
      </c>
      <c r="AU91" s="229" t="s">
        <v>72</v>
      </c>
      <c r="AY91" s="228" t="s">
        <v>161</v>
      </c>
      <c r="BK91" s="230">
        <f>SUM(BK92:BK96)</f>
        <v>0</v>
      </c>
    </row>
    <row r="92" s="1" customFormat="1" ht="16.5" customHeight="1">
      <c r="B92" s="46"/>
      <c r="C92" s="233" t="s">
        <v>162</v>
      </c>
      <c r="D92" s="233" t="s">
        <v>164</v>
      </c>
      <c r="E92" s="234" t="s">
        <v>1862</v>
      </c>
      <c r="F92" s="235" t="s">
        <v>1821</v>
      </c>
      <c r="G92" s="236" t="s">
        <v>282</v>
      </c>
      <c r="H92" s="237">
        <v>15</v>
      </c>
      <c r="I92" s="238"/>
      <c r="J92" s="239">
        <f>ROUND(I92*H92,2)</f>
        <v>0</v>
      </c>
      <c r="K92" s="235" t="s">
        <v>199</v>
      </c>
      <c r="L92" s="72"/>
      <c r="M92" s="240" t="s">
        <v>21</v>
      </c>
      <c r="N92" s="241" t="s">
        <v>43</v>
      </c>
      <c r="O92" s="47"/>
      <c r="P92" s="242">
        <f>O92*H92</f>
        <v>0</v>
      </c>
      <c r="Q92" s="242">
        <v>0</v>
      </c>
      <c r="R92" s="242">
        <f>Q92*H92</f>
        <v>0</v>
      </c>
      <c r="S92" s="242">
        <v>0</v>
      </c>
      <c r="T92" s="243">
        <f>S92*H92</f>
        <v>0</v>
      </c>
      <c r="AR92" s="24" t="s">
        <v>169</v>
      </c>
      <c r="AT92" s="24" t="s">
        <v>164</v>
      </c>
      <c r="AU92" s="24" t="s">
        <v>80</v>
      </c>
      <c r="AY92" s="24" t="s">
        <v>161</v>
      </c>
      <c r="BE92" s="244">
        <f>IF(N92="základní",J92,0)</f>
        <v>0</v>
      </c>
      <c r="BF92" s="244">
        <f>IF(N92="snížená",J92,0)</f>
        <v>0</v>
      </c>
      <c r="BG92" s="244">
        <f>IF(N92="zákl. přenesená",J92,0)</f>
        <v>0</v>
      </c>
      <c r="BH92" s="244">
        <f>IF(N92="sníž. přenesená",J92,0)</f>
        <v>0</v>
      </c>
      <c r="BI92" s="244">
        <f>IF(N92="nulová",J92,0)</f>
        <v>0</v>
      </c>
      <c r="BJ92" s="24" t="s">
        <v>80</v>
      </c>
      <c r="BK92" s="244">
        <f>ROUND(I92*H92,2)</f>
        <v>0</v>
      </c>
      <c r="BL92" s="24" t="s">
        <v>169</v>
      </c>
      <c r="BM92" s="24" t="s">
        <v>195</v>
      </c>
    </row>
    <row r="93" s="1" customFormat="1" ht="16.5" customHeight="1">
      <c r="B93" s="46"/>
      <c r="C93" s="233" t="s">
        <v>169</v>
      </c>
      <c r="D93" s="233" t="s">
        <v>164</v>
      </c>
      <c r="E93" s="234" t="s">
        <v>1863</v>
      </c>
      <c r="F93" s="235" t="s">
        <v>1745</v>
      </c>
      <c r="G93" s="236" t="s">
        <v>282</v>
      </c>
      <c r="H93" s="237">
        <v>10</v>
      </c>
      <c r="I93" s="238"/>
      <c r="J93" s="239">
        <f>ROUND(I93*H93,2)</f>
        <v>0</v>
      </c>
      <c r="K93" s="235" t="s">
        <v>199</v>
      </c>
      <c r="L93" s="72"/>
      <c r="M93" s="240" t="s">
        <v>21</v>
      </c>
      <c r="N93" s="241" t="s">
        <v>43</v>
      </c>
      <c r="O93" s="47"/>
      <c r="P93" s="242">
        <f>O93*H93</f>
        <v>0</v>
      </c>
      <c r="Q93" s="242">
        <v>0</v>
      </c>
      <c r="R93" s="242">
        <f>Q93*H93</f>
        <v>0</v>
      </c>
      <c r="S93" s="242">
        <v>0</v>
      </c>
      <c r="T93" s="243">
        <f>S93*H93</f>
        <v>0</v>
      </c>
      <c r="AR93" s="24" t="s">
        <v>169</v>
      </c>
      <c r="AT93" s="24" t="s">
        <v>164</v>
      </c>
      <c r="AU93" s="24" t="s">
        <v>80</v>
      </c>
      <c r="AY93" s="24" t="s">
        <v>161</v>
      </c>
      <c r="BE93" s="244">
        <f>IF(N93="základní",J93,0)</f>
        <v>0</v>
      </c>
      <c r="BF93" s="244">
        <f>IF(N93="snížená",J93,0)</f>
        <v>0</v>
      </c>
      <c r="BG93" s="244">
        <f>IF(N93="zákl. přenesená",J93,0)</f>
        <v>0</v>
      </c>
      <c r="BH93" s="244">
        <f>IF(N93="sníž. přenesená",J93,0)</f>
        <v>0</v>
      </c>
      <c r="BI93" s="244">
        <f>IF(N93="nulová",J93,0)</f>
        <v>0</v>
      </c>
      <c r="BJ93" s="24" t="s">
        <v>80</v>
      </c>
      <c r="BK93" s="244">
        <f>ROUND(I93*H93,2)</f>
        <v>0</v>
      </c>
      <c r="BL93" s="24" t="s">
        <v>169</v>
      </c>
      <c r="BM93" s="24" t="s">
        <v>207</v>
      </c>
    </row>
    <row r="94" s="1" customFormat="1" ht="16.5" customHeight="1">
      <c r="B94" s="46"/>
      <c r="C94" s="233" t="s">
        <v>188</v>
      </c>
      <c r="D94" s="233" t="s">
        <v>164</v>
      </c>
      <c r="E94" s="234" t="s">
        <v>1864</v>
      </c>
      <c r="F94" s="235" t="s">
        <v>1826</v>
      </c>
      <c r="G94" s="236" t="s">
        <v>1253</v>
      </c>
      <c r="H94" s="237">
        <v>2</v>
      </c>
      <c r="I94" s="238"/>
      <c r="J94" s="239">
        <f>ROUND(I94*H94,2)</f>
        <v>0</v>
      </c>
      <c r="K94" s="235" t="s">
        <v>199</v>
      </c>
      <c r="L94" s="72"/>
      <c r="M94" s="240" t="s">
        <v>21</v>
      </c>
      <c r="N94" s="241" t="s">
        <v>43</v>
      </c>
      <c r="O94" s="47"/>
      <c r="P94" s="242">
        <f>O94*H94</f>
        <v>0</v>
      </c>
      <c r="Q94" s="242">
        <v>0</v>
      </c>
      <c r="R94" s="242">
        <f>Q94*H94</f>
        <v>0</v>
      </c>
      <c r="S94" s="242">
        <v>0</v>
      </c>
      <c r="T94" s="243">
        <f>S94*H94</f>
        <v>0</v>
      </c>
      <c r="AR94" s="24" t="s">
        <v>169</v>
      </c>
      <c r="AT94" s="24" t="s">
        <v>164</v>
      </c>
      <c r="AU94" s="24" t="s">
        <v>80</v>
      </c>
      <c r="AY94" s="24" t="s">
        <v>161</v>
      </c>
      <c r="BE94" s="244">
        <f>IF(N94="základní",J94,0)</f>
        <v>0</v>
      </c>
      <c r="BF94" s="244">
        <f>IF(N94="snížená",J94,0)</f>
        <v>0</v>
      </c>
      <c r="BG94" s="244">
        <f>IF(N94="zákl. přenesená",J94,0)</f>
        <v>0</v>
      </c>
      <c r="BH94" s="244">
        <f>IF(N94="sníž. přenesená",J94,0)</f>
        <v>0</v>
      </c>
      <c r="BI94" s="244">
        <f>IF(N94="nulová",J94,0)</f>
        <v>0</v>
      </c>
      <c r="BJ94" s="24" t="s">
        <v>80</v>
      </c>
      <c r="BK94" s="244">
        <f>ROUND(I94*H94,2)</f>
        <v>0</v>
      </c>
      <c r="BL94" s="24" t="s">
        <v>169</v>
      </c>
      <c r="BM94" s="24" t="s">
        <v>218</v>
      </c>
    </row>
    <row r="95" s="1" customFormat="1" ht="16.5" customHeight="1">
      <c r="B95" s="46"/>
      <c r="C95" s="233" t="s">
        <v>195</v>
      </c>
      <c r="D95" s="233" t="s">
        <v>164</v>
      </c>
      <c r="E95" s="234" t="s">
        <v>1865</v>
      </c>
      <c r="F95" s="235" t="s">
        <v>1828</v>
      </c>
      <c r="G95" s="236" t="s">
        <v>1253</v>
      </c>
      <c r="H95" s="237">
        <v>2</v>
      </c>
      <c r="I95" s="238"/>
      <c r="J95" s="239">
        <f>ROUND(I95*H95,2)</f>
        <v>0</v>
      </c>
      <c r="K95" s="235" t="s">
        <v>199</v>
      </c>
      <c r="L95" s="72"/>
      <c r="M95" s="240" t="s">
        <v>21</v>
      </c>
      <c r="N95" s="241" t="s">
        <v>43</v>
      </c>
      <c r="O95" s="47"/>
      <c r="P95" s="242">
        <f>O95*H95</f>
        <v>0</v>
      </c>
      <c r="Q95" s="242">
        <v>0</v>
      </c>
      <c r="R95" s="242">
        <f>Q95*H95</f>
        <v>0</v>
      </c>
      <c r="S95" s="242">
        <v>0</v>
      </c>
      <c r="T95" s="243">
        <f>S95*H95</f>
        <v>0</v>
      </c>
      <c r="AR95" s="24" t="s">
        <v>169</v>
      </c>
      <c r="AT95" s="24" t="s">
        <v>164</v>
      </c>
      <c r="AU95" s="24" t="s">
        <v>80</v>
      </c>
      <c r="AY95" s="24" t="s">
        <v>161</v>
      </c>
      <c r="BE95" s="244">
        <f>IF(N95="základní",J95,0)</f>
        <v>0</v>
      </c>
      <c r="BF95" s="244">
        <f>IF(N95="snížená",J95,0)</f>
        <v>0</v>
      </c>
      <c r="BG95" s="244">
        <f>IF(N95="zákl. přenesená",J95,0)</f>
        <v>0</v>
      </c>
      <c r="BH95" s="244">
        <f>IF(N95="sníž. přenesená",J95,0)</f>
        <v>0</v>
      </c>
      <c r="BI95" s="244">
        <f>IF(N95="nulová",J95,0)</f>
        <v>0</v>
      </c>
      <c r="BJ95" s="24" t="s">
        <v>80</v>
      </c>
      <c r="BK95" s="244">
        <f>ROUND(I95*H95,2)</f>
        <v>0</v>
      </c>
      <c r="BL95" s="24" t="s">
        <v>169</v>
      </c>
      <c r="BM95" s="24" t="s">
        <v>227</v>
      </c>
    </row>
    <row r="96" s="1" customFormat="1" ht="16.5" customHeight="1">
      <c r="B96" s="46"/>
      <c r="C96" s="233" t="s">
        <v>202</v>
      </c>
      <c r="D96" s="233" t="s">
        <v>164</v>
      </c>
      <c r="E96" s="234" t="s">
        <v>1866</v>
      </c>
      <c r="F96" s="235" t="s">
        <v>1753</v>
      </c>
      <c r="G96" s="236" t="s">
        <v>282</v>
      </c>
      <c r="H96" s="237">
        <v>2</v>
      </c>
      <c r="I96" s="238"/>
      <c r="J96" s="239">
        <f>ROUND(I96*H96,2)</f>
        <v>0</v>
      </c>
      <c r="K96" s="235" t="s">
        <v>199</v>
      </c>
      <c r="L96" s="72"/>
      <c r="M96" s="240" t="s">
        <v>21</v>
      </c>
      <c r="N96" s="241" t="s">
        <v>43</v>
      </c>
      <c r="O96" s="47"/>
      <c r="P96" s="242">
        <f>O96*H96</f>
        <v>0</v>
      </c>
      <c r="Q96" s="242">
        <v>0</v>
      </c>
      <c r="R96" s="242">
        <f>Q96*H96</f>
        <v>0</v>
      </c>
      <c r="S96" s="242">
        <v>0</v>
      </c>
      <c r="T96" s="243">
        <f>S96*H96</f>
        <v>0</v>
      </c>
      <c r="AR96" s="24" t="s">
        <v>169</v>
      </c>
      <c r="AT96" s="24" t="s">
        <v>164</v>
      </c>
      <c r="AU96" s="24" t="s">
        <v>80</v>
      </c>
      <c r="AY96" s="24" t="s">
        <v>161</v>
      </c>
      <c r="BE96" s="244">
        <f>IF(N96="základní",J96,0)</f>
        <v>0</v>
      </c>
      <c r="BF96" s="244">
        <f>IF(N96="snížená",J96,0)</f>
        <v>0</v>
      </c>
      <c r="BG96" s="244">
        <f>IF(N96="zákl. přenesená",J96,0)</f>
        <v>0</v>
      </c>
      <c r="BH96" s="244">
        <f>IF(N96="sníž. přenesená",J96,0)</f>
        <v>0</v>
      </c>
      <c r="BI96" s="244">
        <f>IF(N96="nulová",J96,0)</f>
        <v>0</v>
      </c>
      <c r="BJ96" s="24" t="s">
        <v>80</v>
      </c>
      <c r="BK96" s="244">
        <f>ROUND(I96*H96,2)</f>
        <v>0</v>
      </c>
      <c r="BL96" s="24" t="s">
        <v>169</v>
      </c>
      <c r="BM96" s="24" t="s">
        <v>244</v>
      </c>
    </row>
    <row r="97" s="11" customFormat="1" ht="37.44" customHeight="1">
      <c r="B97" s="217"/>
      <c r="C97" s="218"/>
      <c r="D97" s="219" t="s">
        <v>71</v>
      </c>
      <c r="E97" s="220" t="s">
        <v>1867</v>
      </c>
      <c r="F97" s="220" t="s">
        <v>1232</v>
      </c>
      <c r="G97" s="218"/>
      <c r="H97" s="218"/>
      <c r="I97" s="221"/>
      <c r="J97" s="222">
        <f>BK97</f>
        <v>0</v>
      </c>
      <c r="K97" s="218"/>
      <c r="L97" s="223"/>
      <c r="M97" s="224"/>
      <c r="N97" s="225"/>
      <c r="O97" s="225"/>
      <c r="P97" s="226">
        <f>SUM(P98:P103)</f>
        <v>0</v>
      </c>
      <c r="Q97" s="225"/>
      <c r="R97" s="226">
        <f>SUM(R98:R103)</f>
        <v>0</v>
      </c>
      <c r="S97" s="225"/>
      <c r="T97" s="227">
        <f>SUM(T98:T103)</f>
        <v>0</v>
      </c>
      <c r="AR97" s="228" t="s">
        <v>80</v>
      </c>
      <c r="AT97" s="229" t="s">
        <v>71</v>
      </c>
      <c r="AU97" s="229" t="s">
        <v>72</v>
      </c>
      <c r="AY97" s="228" t="s">
        <v>161</v>
      </c>
      <c r="BK97" s="230">
        <f>SUM(BK98:BK103)</f>
        <v>0</v>
      </c>
    </row>
    <row r="98" s="1" customFormat="1" ht="16.5" customHeight="1">
      <c r="B98" s="46"/>
      <c r="C98" s="233" t="s">
        <v>207</v>
      </c>
      <c r="D98" s="233" t="s">
        <v>164</v>
      </c>
      <c r="E98" s="234" t="s">
        <v>1868</v>
      </c>
      <c r="F98" s="235" t="s">
        <v>1869</v>
      </c>
      <c r="G98" s="236" t="s">
        <v>343</v>
      </c>
      <c r="H98" s="237">
        <v>1</v>
      </c>
      <c r="I98" s="238"/>
      <c r="J98" s="239">
        <f>ROUND(I98*H98,2)</f>
        <v>0</v>
      </c>
      <c r="K98" s="235" t="s">
        <v>199</v>
      </c>
      <c r="L98" s="72"/>
      <c r="M98" s="240" t="s">
        <v>21</v>
      </c>
      <c r="N98" s="241" t="s">
        <v>43</v>
      </c>
      <c r="O98" s="47"/>
      <c r="P98" s="242">
        <f>O98*H98</f>
        <v>0</v>
      </c>
      <c r="Q98" s="242">
        <v>0</v>
      </c>
      <c r="R98" s="242">
        <f>Q98*H98</f>
        <v>0</v>
      </c>
      <c r="S98" s="242">
        <v>0</v>
      </c>
      <c r="T98" s="243">
        <f>S98*H98</f>
        <v>0</v>
      </c>
      <c r="AR98" s="24" t="s">
        <v>169</v>
      </c>
      <c r="AT98" s="24" t="s">
        <v>164</v>
      </c>
      <c r="AU98" s="24" t="s">
        <v>80</v>
      </c>
      <c r="AY98" s="24" t="s">
        <v>161</v>
      </c>
      <c r="BE98" s="244">
        <f>IF(N98="základní",J98,0)</f>
        <v>0</v>
      </c>
      <c r="BF98" s="244">
        <f>IF(N98="snížená",J98,0)</f>
        <v>0</v>
      </c>
      <c r="BG98" s="244">
        <f>IF(N98="zákl. přenesená",J98,0)</f>
        <v>0</v>
      </c>
      <c r="BH98" s="244">
        <f>IF(N98="sníž. přenesená",J98,0)</f>
        <v>0</v>
      </c>
      <c r="BI98" s="244">
        <f>IF(N98="nulová",J98,0)</f>
        <v>0</v>
      </c>
      <c r="BJ98" s="24" t="s">
        <v>80</v>
      </c>
      <c r="BK98" s="244">
        <f>ROUND(I98*H98,2)</f>
        <v>0</v>
      </c>
      <c r="BL98" s="24" t="s">
        <v>169</v>
      </c>
      <c r="BM98" s="24" t="s">
        <v>255</v>
      </c>
    </row>
    <row r="99" s="1" customFormat="1" ht="16.5" customHeight="1">
      <c r="B99" s="46"/>
      <c r="C99" s="233" t="s">
        <v>214</v>
      </c>
      <c r="D99" s="233" t="s">
        <v>164</v>
      </c>
      <c r="E99" s="234" t="s">
        <v>1870</v>
      </c>
      <c r="F99" s="235" t="s">
        <v>1760</v>
      </c>
      <c r="G99" s="236" t="s">
        <v>343</v>
      </c>
      <c r="H99" s="237">
        <v>1</v>
      </c>
      <c r="I99" s="238"/>
      <c r="J99" s="239">
        <f>ROUND(I99*H99,2)</f>
        <v>0</v>
      </c>
      <c r="K99" s="235" t="s">
        <v>199</v>
      </c>
      <c r="L99" s="72"/>
      <c r="M99" s="240" t="s">
        <v>21</v>
      </c>
      <c r="N99" s="241" t="s">
        <v>43</v>
      </c>
      <c r="O99" s="47"/>
      <c r="P99" s="242">
        <f>O99*H99</f>
        <v>0</v>
      </c>
      <c r="Q99" s="242">
        <v>0</v>
      </c>
      <c r="R99" s="242">
        <f>Q99*H99</f>
        <v>0</v>
      </c>
      <c r="S99" s="242">
        <v>0</v>
      </c>
      <c r="T99" s="243">
        <f>S99*H99</f>
        <v>0</v>
      </c>
      <c r="AR99" s="24" t="s">
        <v>169</v>
      </c>
      <c r="AT99" s="24" t="s">
        <v>164</v>
      </c>
      <c r="AU99" s="24" t="s">
        <v>80</v>
      </c>
      <c r="AY99" s="24" t="s">
        <v>161</v>
      </c>
      <c r="BE99" s="244">
        <f>IF(N99="základní",J99,0)</f>
        <v>0</v>
      </c>
      <c r="BF99" s="244">
        <f>IF(N99="snížená",J99,0)</f>
        <v>0</v>
      </c>
      <c r="BG99" s="244">
        <f>IF(N99="zákl. přenesená",J99,0)</f>
        <v>0</v>
      </c>
      <c r="BH99" s="244">
        <f>IF(N99="sníž. přenesená",J99,0)</f>
        <v>0</v>
      </c>
      <c r="BI99" s="244">
        <f>IF(N99="nulová",J99,0)</f>
        <v>0</v>
      </c>
      <c r="BJ99" s="24" t="s">
        <v>80</v>
      </c>
      <c r="BK99" s="244">
        <f>ROUND(I99*H99,2)</f>
        <v>0</v>
      </c>
      <c r="BL99" s="24" t="s">
        <v>169</v>
      </c>
      <c r="BM99" s="24" t="s">
        <v>270</v>
      </c>
    </row>
    <row r="100" s="1" customFormat="1" ht="16.5" customHeight="1">
      <c r="B100" s="46"/>
      <c r="C100" s="233" t="s">
        <v>218</v>
      </c>
      <c r="D100" s="233" t="s">
        <v>164</v>
      </c>
      <c r="E100" s="234" t="s">
        <v>1871</v>
      </c>
      <c r="F100" s="235" t="s">
        <v>1762</v>
      </c>
      <c r="G100" s="236" t="s">
        <v>343</v>
      </c>
      <c r="H100" s="237">
        <v>1</v>
      </c>
      <c r="I100" s="238"/>
      <c r="J100" s="239">
        <f>ROUND(I100*H100,2)</f>
        <v>0</v>
      </c>
      <c r="K100" s="235" t="s">
        <v>199</v>
      </c>
      <c r="L100" s="72"/>
      <c r="M100" s="240" t="s">
        <v>21</v>
      </c>
      <c r="N100" s="241" t="s">
        <v>43</v>
      </c>
      <c r="O100" s="47"/>
      <c r="P100" s="242">
        <f>O100*H100</f>
        <v>0</v>
      </c>
      <c r="Q100" s="242">
        <v>0</v>
      </c>
      <c r="R100" s="242">
        <f>Q100*H100</f>
        <v>0</v>
      </c>
      <c r="S100" s="242">
        <v>0</v>
      </c>
      <c r="T100" s="243">
        <f>S100*H100</f>
        <v>0</v>
      </c>
      <c r="AR100" s="24" t="s">
        <v>169</v>
      </c>
      <c r="AT100" s="24" t="s">
        <v>164</v>
      </c>
      <c r="AU100" s="24" t="s">
        <v>80</v>
      </c>
      <c r="AY100" s="24" t="s">
        <v>161</v>
      </c>
      <c r="BE100" s="244">
        <f>IF(N100="základní",J100,0)</f>
        <v>0</v>
      </c>
      <c r="BF100" s="244">
        <f>IF(N100="snížená",J100,0)</f>
        <v>0</v>
      </c>
      <c r="BG100" s="244">
        <f>IF(N100="zákl. přenesená",J100,0)</f>
        <v>0</v>
      </c>
      <c r="BH100" s="244">
        <f>IF(N100="sníž. přenesená",J100,0)</f>
        <v>0</v>
      </c>
      <c r="BI100" s="244">
        <f>IF(N100="nulová",J100,0)</f>
        <v>0</v>
      </c>
      <c r="BJ100" s="24" t="s">
        <v>80</v>
      </c>
      <c r="BK100" s="244">
        <f>ROUND(I100*H100,2)</f>
        <v>0</v>
      </c>
      <c r="BL100" s="24" t="s">
        <v>169</v>
      </c>
      <c r="BM100" s="24" t="s">
        <v>279</v>
      </c>
    </row>
    <row r="101" s="1" customFormat="1" ht="16.5" customHeight="1">
      <c r="B101" s="46"/>
      <c r="C101" s="233" t="s">
        <v>223</v>
      </c>
      <c r="D101" s="233" t="s">
        <v>164</v>
      </c>
      <c r="E101" s="234" t="s">
        <v>1872</v>
      </c>
      <c r="F101" s="235" t="s">
        <v>1764</v>
      </c>
      <c r="G101" s="236" t="s">
        <v>343</v>
      </c>
      <c r="H101" s="237">
        <v>1</v>
      </c>
      <c r="I101" s="238"/>
      <c r="J101" s="239">
        <f>ROUND(I101*H101,2)</f>
        <v>0</v>
      </c>
      <c r="K101" s="235" t="s">
        <v>199</v>
      </c>
      <c r="L101" s="72"/>
      <c r="M101" s="240" t="s">
        <v>21</v>
      </c>
      <c r="N101" s="241" t="s">
        <v>43</v>
      </c>
      <c r="O101" s="47"/>
      <c r="P101" s="242">
        <f>O101*H101</f>
        <v>0</v>
      </c>
      <c r="Q101" s="242">
        <v>0</v>
      </c>
      <c r="R101" s="242">
        <f>Q101*H101</f>
        <v>0</v>
      </c>
      <c r="S101" s="242">
        <v>0</v>
      </c>
      <c r="T101" s="243">
        <f>S101*H101</f>
        <v>0</v>
      </c>
      <c r="AR101" s="24" t="s">
        <v>169</v>
      </c>
      <c r="AT101" s="24" t="s">
        <v>164</v>
      </c>
      <c r="AU101" s="24" t="s">
        <v>80</v>
      </c>
      <c r="AY101" s="24" t="s">
        <v>161</v>
      </c>
      <c r="BE101" s="244">
        <f>IF(N101="základní",J101,0)</f>
        <v>0</v>
      </c>
      <c r="BF101" s="244">
        <f>IF(N101="snížená",J101,0)</f>
        <v>0</v>
      </c>
      <c r="BG101" s="244">
        <f>IF(N101="zákl. přenesená",J101,0)</f>
        <v>0</v>
      </c>
      <c r="BH101" s="244">
        <f>IF(N101="sníž. přenesená",J101,0)</f>
        <v>0</v>
      </c>
      <c r="BI101" s="244">
        <f>IF(N101="nulová",J101,0)</f>
        <v>0</v>
      </c>
      <c r="BJ101" s="24" t="s">
        <v>80</v>
      </c>
      <c r="BK101" s="244">
        <f>ROUND(I101*H101,2)</f>
        <v>0</v>
      </c>
      <c r="BL101" s="24" t="s">
        <v>169</v>
      </c>
      <c r="BM101" s="24" t="s">
        <v>293</v>
      </c>
    </row>
    <row r="102" s="1" customFormat="1" ht="16.5" customHeight="1">
      <c r="B102" s="46"/>
      <c r="C102" s="233" t="s">
        <v>227</v>
      </c>
      <c r="D102" s="233" t="s">
        <v>164</v>
      </c>
      <c r="E102" s="234" t="s">
        <v>1873</v>
      </c>
      <c r="F102" s="235" t="s">
        <v>1766</v>
      </c>
      <c r="G102" s="236" t="s">
        <v>343</v>
      </c>
      <c r="H102" s="237">
        <v>1</v>
      </c>
      <c r="I102" s="238"/>
      <c r="J102" s="239">
        <f>ROUND(I102*H102,2)</f>
        <v>0</v>
      </c>
      <c r="K102" s="235" t="s">
        <v>199</v>
      </c>
      <c r="L102" s="72"/>
      <c r="M102" s="240" t="s">
        <v>21</v>
      </c>
      <c r="N102" s="241" t="s">
        <v>43</v>
      </c>
      <c r="O102" s="47"/>
      <c r="P102" s="242">
        <f>O102*H102</f>
        <v>0</v>
      </c>
      <c r="Q102" s="242">
        <v>0</v>
      </c>
      <c r="R102" s="242">
        <f>Q102*H102</f>
        <v>0</v>
      </c>
      <c r="S102" s="242">
        <v>0</v>
      </c>
      <c r="T102" s="243">
        <f>S102*H102</f>
        <v>0</v>
      </c>
      <c r="AR102" s="24" t="s">
        <v>169</v>
      </c>
      <c r="AT102" s="24" t="s">
        <v>164</v>
      </c>
      <c r="AU102" s="24" t="s">
        <v>80</v>
      </c>
      <c r="AY102" s="24" t="s">
        <v>161</v>
      </c>
      <c r="BE102" s="244">
        <f>IF(N102="základní",J102,0)</f>
        <v>0</v>
      </c>
      <c r="BF102" s="244">
        <f>IF(N102="snížená",J102,0)</f>
        <v>0</v>
      </c>
      <c r="BG102" s="244">
        <f>IF(N102="zákl. přenesená",J102,0)</f>
        <v>0</v>
      </c>
      <c r="BH102" s="244">
        <f>IF(N102="sníž. přenesená",J102,0)</f>
        <v>0</v>
      </c>
      <c r="BI102" s="244">
        <f>IF(N102="nulová",J102,0)</f>
        <v>0</v>
      </c>
      <c r="BJ102" s="24" t="s">
        <v>80</v>
      </c>
      <c r="BK102" s="244">
        <f>ROUND(I102*H102,2)</f>
        <v>0</v>
      </c>
      <c r="BL102" s="24" t="s">
        <v>169</v>
      </c>
      <c r="BM102" s="24" t="s">
        <v>307</v>
      </c>
    </row>
    <row r="103" s="1" customFormat="1" ht="16.5" customHeight="1">
      <c r="B103" s="46"/>
      <c r="C103" s="233" t="s">
        <v>232</v>
      </c>
      <c r="D103" s="233" t="s">
        <v>164</v>
      </c>
      <c r="E103" s="234" t="s">
        <v>1874</v>
      </c>
      <c r="F103" s="235" t="s">
        <v>1768</v>
      </c>
      <c r="G103" s="236" t="s">
        <v>343</v>
      </c>
      <c r="H103" s="237">
        <v>1</v>
      </c>
      <c r="I103" s="238"/>
      <c r="J103" s="239">
        <f>ROUND(I103*H103,2)</f>
        <v>0</v>
      </c>
      <c r="K103" s="235" t="s">
        <v>199</v>
      </c>
      <c r="L103" s="72"/>
      <c r="M103" s="240" t="s">
        <v>21</v>
      </c>
      <c r="N103" s="291" t="s">
        <v>43</v>
      </c>
      <c r="O103" s="292"/>
      <c r="P103" s="293">
        <f>O103*H103</f>
        <v>0</v>
      </c>
      <c r="Q103" s="293">
        <v>0</v>
      </c>
      <c r="R103" s="293">
        <f>Q103*H103</f>
        <v>0</v>
      </c>
      <c r="S103" s="293">
        <v>0</v>
      </c>
      <c r="T103" s="294">
        <f>S103*H103</f>
        <v>0</v>
      </c>
      <c r="AR103" s="24" t="s">
        <v>169</v>
      </c>
      <c r="AT103" s="24" t="s">
        <v>164</v>
      </c>
      <c r="AU103" s="24" t="s">
        <v>80</v>
      </c>
      <c r="AY103" s="24" t="s">
        <v>161</v>
      </c>
      <c r="BE103" s="244">
        <f>IF(N103="základní",J103,0)</f>
        <v>0</v>
      </c>
      <c r="BF103" s="244">
        <f>IF(N103="snížená",J103,0)</f>
        <v>0</v>
      </c>
      <c r="BG103" s="244">
        <f>IF(N103="zákl. přenesená",J103,0)</f>
        <v>0</v>
      </c>
      <c r="BH103" s="244">
        <f>IF(N103="sníž. přenesená",J103,0)</f>
        <v>0</v>
      </c>
      <c r="BI103" s="244">
        <f>IF(N103="nulová",J103,0)</f>
        <v>0</v>
      </c>
      <c r="BJ103" s="24" t="s">
        <v>80</v>
      </c>
      <c r="BK103" s="244">
        <f>ROUND(I103*H103,2)</f>
        <v>0</v>
      </c>
      <c r="BL103" s="24" t="s">
        <v>169</v>
      </c>
      <c r="BM103" s="24" t="s">
        <v>318</v>
      </c>
    </row>
    <row r="104" s="1" customFormat="1" ht="6.96" customHeight="1">
      <c r="B104" s="67"/>
      <c r="C104" s="68"/>
      <c r="D104" s="68"/>
      <c r="E104" s="68"/>
      <c r="F104" s="68"/>
      <c r="G104" s="68"/>
      <c r="H104" s="68"/>
      <c r="I104" s="178"/>
      <c r="J104" s="68"/>
      <c r="K104" s="68"/>
      <c r="L104" s="72"/>
    </row>
  </sheetData>
  <sheetProtection sheet="1" autoFilter="0" formatColumns="0" formatRows="0" objects="1" scenarios="1" spinCount="100000" saltValue="76kKbUZ+aOVARZ42pG7pJfp1bWH9UO6friKq7MCMjQhxGcQoD3g38FC7DGGB0UqLFWOhckWTcyi3lnjhu8qm2w==" hashValue="PZXrUpMU7b3OoYi7isLLz0uMuXIOPUm8nE51crIy6sVkgBBX/NHltZyTDc/x971hjcgnExaRTIjtYG5pirQTnQ==" algorithmName="SHA-512" password="CC35"/>
  <autoFilter ref="C85:K103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74:H74"/>
    <mergeCell ref="E76:H76"/>
    <mergeCell ref="E78:H78"/>
    <mergeCell ref="G1:H1"/>
    <mergeCell ref="L2:V2"/>
  </mergeCells>
  <hyperlinks>
    <hyperlink ref="F1:G1" location="C2" display="1) Krycí list soupisu"/>
    <hyperlink ref="G1:H1" location="C58" display="2) Rekapitulace"/>
    <hyperlink ref="J1" location="C85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48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49"/>
      <c r="C1" s="149"/>
      <c r="D1" s="150" t="s">
        <v>1</v>
      </c>
      <c r="E1" s="149"/>
      <c r="F1" s="151" t="s">
        <v>114</v>
      </c>
      <c r="G1" s="151" t="s">
        <v>115</v>
      </c>
      <c r="H1" s="151"/>
      <c r="I1" s="152"/>
      <c r="J1" s="151" t="s">
        <v>116</v>
      </c>
      <c r="K1" s="150" t="s">
        <v>117</v>
      </c>
      <c r="L1" s="151" t="s">
        <v>118</v>
      </c>
      <c r="M1" s="151"/>
      <c r="N1" s="151"/>
      <c r="O1" s="151"/>
      <c r="P1" s="151"/>
      <c r="Q1" s="151"/>
      <c r="R1" s="151"/>
      <c r="S1" s="151"/>
      <c r="T1" s="151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/>
      <c r="AT2" s="24" t="s">
        <v>107</v>
      </c>
    </row>
    <row r="3" ht="6.96" customHeight="1">
      <c r="B3" s="25"/>
      <c r="C3" s="26"/>
      <c r="D3" s="26"/>
      <c r="E3" s="26"/>
      <c r="F3" s="26"/>
      <c r="G3" s="26"/>
      <c r="H3" s="26"/>
      <c r="I3" s="153"/>
      <c r="J3" s="26"/>
      <c r="K3" s="27"/>
      <c r="AT3" s="24" t="s">
        <v>82</v>
      </c>
    </row>
    <row r="4" ht="36.96" customHeight="1">
      <c r="B4" s="28"/>
      <c r="C4" s="29"/>
      <c r="D4" s="30" t="s">
        <v>119</v>
      </c>
      <c r="E4" s="29"/>
      <c r="F4" s="29"/>
      <c r="G4" s="29"/>
      <c r="H4" s="29"/>
      <c r="I4" s="154"/>
      <c r="J4" s="29"/>
      <c r="K4" s="31"/>
      <c r="M4" s="32" t="s">
        <v>12</v>
      </c>
      <c r="AT4" s="24" t="s">
        <v>6</v>
      </c>
    </row>
    <row r="5" ht="6.96" customHeight="1">
      <c r="B5" s="28"/>
      <c r="C5" s="29"/>
      <c r="D5" s="29"/>
      <c r="E5" s="29"/>
      <c r="F5" s="29"/>
      <c r="G5" s="29"/>
      <c r="H5" s="29"/>
      <c r="I5" s="154"/>
      <c r="J5" s="29"/>
      <c r="K5" s="31"/>
    </row>
    <row r="6">
      <c r="B6" s="28"/>
      <c r="C6" s="29"/>
      <c r="D6" s="40" t="s">
        <v>18</v>
      </c>
      <c r="E6" s="29"/>
      <c r="F6" s="29"/>
      <c r="G6" s="29"/>
      <c r="H6" s="29"/>
      <c r="I6" s="154"/>
      <c r="J6" s="29"/>
      <c r="K6" s="31"/>
    </row>
    <row r="7" ht="16.5" customHeight="1">
      <c r="B7" s="28"/>
      <c r="C7" s="29"/>
      <c r="D7" s="29"/>
      <c r="E7" s="155" t="str">
        <f>'Rekapitulace stavby'!K6</f>
        <v>Revitalizace obecního úřadu Všelibice</v>
      </c>
      <c r="F7" s="40"/>
      <c r="G7" s="40"/>
      <c r="H7" s="40"/>
      <c r="I7" s="154"/>
      <c r="J7" s="29"/>
      <c r="K7" s="31"/>
    </row>
    <row r="8">
      <c r="B8" s="28"/>
      <c r="C8" s="29"/>
      <c r="D8" s="40" t="s">
        <v>120</v>
      </c>
      <c r="E8" s="29"/>
      <c r="F8" s="29"/>
      <c r="G8" s="29"/>
      <c r="H8" s="29"/>
      <c r="I8" s="154"/>
      <c r="J8" s="29"/>
      <c r="K8" s="31"/>
    </row>
    <row r="9" s="1" customFormat="1" ht="16.5" customHeight="1">
      <c r="B9" s="46"/>
      <c r="C9" s="47"/>
      <c r="D9" s="47"/>
      <c r="E9" s="155" t="s">
        <v>1705</v>
      </c>
      <c r="F9" s="47"/>
      <c r="G9" s="47"/>
      <c r="H9" s="47"/>
      <c r="I9" s="156"/>
      <c r="J9" s="47"/>
      <c r="K9" s="51"/>
    </row>
    <row r="10" s="1" customFormat="1">
      <c r="B10" s="46"/>
      <c r="C10" s="47"/>
      <c r="D10" s="40" t="s">
        <v>1706</v>
      </c>
      <c r="E10" s="47"/>
      <c r="F10" s="47"/>
      <c r="G10" s="47"/>
      <c r="H10" s="47"/>
      <c r="I10" s="156"/>
      <c r="J10" s="47"/>
      <c r="K10" s="51"/>
    </row>
    <row r="11" s="1" customFormat="1" ht="36.96" customHeight="1">
      <c r="B11" s="46"/>
      <c r="C11" s="47"/>
      <c r="D11" s="47"/>
      <c r="E11" s="157" t="s">
        <v>1875</v>
      </c>
      <c r="F11" s="47"/>
      <c r="G11" s="47"/>
      <c r="H11" s="47"/>
      <c r="I11" s="156"/>
      <c r="J11" s="47"/>
      <c r="K11" s="51"/>
    </row>
    <row r="12" s="1" customFormat="1">
      <c r="B12" s="46"/>
      <c r="C12" s="47"/>
      <c r="D12" s="47"/>
      <c r="E12" s="47"/>
      <c r="F12" s="47"/>
      <c r="G12" s="47"/>
      <c r="H12" s="47"/>
      <c r="I12" s="156"/>
      <c r="J12" s="47"/>
      <c r="K12" s="51"/>
    </row>
    <row r="13" s="1" customFormat="1" ht="14.4" customHeight="1">
      <c r="B13" s="46"/>
      <c r="C13" s="47"/>
      <c r="D13" s="40" t="s">
        <v>20</v>
      </c>
      <c r="E13" s="47"/>
      <c r="F13" s="35" t="s">
        <v>21</v>
      </c>
      <c r="G13" s="47"/>
      <c r="H13" s="47"/>
      <c r="I13" s="158" t="s">
        <v>22</v>
      </c>
      <c r="J13" s="35" t="s">
        <v>21</v>
      </c>
      <c r="K13" s="51"/>
    </row>
    <row r="14" s="1" customFormat="1" ht="14.4" customHeight="1">
      <c r="B14" s="46"/>
      <c r="C14" s="47"/>
      <c r="D14" s="40" t="s">
        <v>23</v>
      </c>
      <c r="E14" s="47"/>
      <c r="F14" s="35" t="s">
        <v>1708</v>
      </c>
      <c r="G14" s="47"/>
      <c r="H14" s="47"/>
      <c r="I14" s="158" t="s">
        <v>25</v>
      </c>
      <c r="J14" s="159" t="str">
        <f>'Rekapitulace stavby'!AN8</f>
        <v>7. 2. 2019</v>
      </c>
      <c r="K14" s="51"/>
    </row>
    <row r="15" s="1" customFormat="1" ht="10.8" customHeight="1">
      <c r="B15" s="46"/>
      <c r="C15" s="47"/>
      <c r="D15" s="47"/>
      <c r="E15" s="47"/>
      <c r="F15" s="47"/>
      <c r="G15" s="47"/>
      <c r="H15" s="47"/>
      <c r="I15" s="156"/>
      <c r="J15" s="47"/>
      <c r="K15" s="51"/>
    </row>
    <row r="16" s="1" customFormat="1" ht="14.4" customHeight="1">
      <c r="B16" s="46"/>
      <c r="C16" s="47"/>
      <c r="D16" s="40" t="s">
        <v>27</v>
      </c>
      <c r="E16" s="47"/>
      <c r="F16" s="47"/>
      <c r="G16" s="47"/>
      <c r="H16" s="47"/>
      <c r="I16" s="158" t="s">
        <v>28</v>
      </c>
      <c r="J16" s="35" t="str">
        <f>IF('Rekapitulace stavby'!AN10="","",'Rekapitulace stavby'!AN10)</f>
        <v/>
      </c>
      <c r="K16" s="51"/>
    </row>
    <row r="17" s="1" customFormat="1" ht="18" customHeight="1">
      <c r="B17" s="46"/>
      <c r="C17" s="47"/>
      <c r="D17" s="47"/>
      <c r="E17" s="35" t="str">
        <f>IF('Rekapitulace stavby'!E11="","",'Rekapitulace stavby'!E11)</f>
        <v>Obec Všelibice</v>
      </c>
      <c r="F17" s="47"/>
      <c r="G17" s="47"/>
      <c r="H17" s="47"/>
      <c r="I17" s="158" t="s">
        <v>30</v>
      </c>
      <c r="J17" s="35" t="str">
        <f>IF('Rekapitulace stavby'!AN11="","",'Rekapitulace stavby'!AN11)</f>
        <v/>
      </c>
      <c r="K17" s="51"/>
    </row>
    <row r="18" s="1" customFormat="1" ht="6.96" customHeight="1">
      <c r="B18" s="46"/>
      <c r="C18" s="47"/>
      <c r="D18" s="47"/>
      <c r="E18" s="47"/>
      <c r="F18" s="47"/>
      <c r="G18" s="47"/>
      <c r="H18" s="47"/>
      <c r="I18" s="156"/>
      <c r="J18" s="47"/>
      <c r="K18" s="51"/>
    </row>
    <row r="19" s="1" customFormat="1" ht="14.4" customHeight="1">
      <c r="B19" s="46"/>
      <c r="C19" s="47"/>
      <c r="D19" s="40" t="s">
        <v>31</v>
      </c>
      <c r="E19" s="47"/>
      <c r="F19" s="47"/>
      <c r="G19" s="47"/>
      <c r="H19" s="47"/>
      <c r="I19" s="158" t="s">
        <v>28</v>
      </c>
      <c r="J19" s="35" t="str">
        <f>IF('Rekapitulace stavby'!AN13="Vyplň údaj","",IF('Rekapitulace stavby'!AN13="","",'Rekapitulace stavby'!AN13))</f>
        <v/>
      </c>
      <c r="K19" s="51"/>
    </row>
    <row r="20" s="1" customFormat="1" ht="18" customHeight="1">
      <c r="B20" s="46"/>
      <c r="C20" s="47"/>
      <c r="D20" s="47"/>
      <c r="E20" s="35" t="str">
        <f>IF('Rekapitulace stavby'!E14="Vyplň údaj","",IF('Rekapitulace stavby'!E14="","",'Rekapitulace stavby'!E14))</f>
        <v/>
      </c>
      <c r="F20" s="47"/>
      <c r="G20" s="47"/>
      <c r="H20" s="47"/>
      <c r="I20" s="158" t="s">
        <v>30</v>
      </c>
      <c r="J20" s="35" t="str">
        <f>IF('Rekapitulace stavby'!AN14="Vyplň údaj","",IF('Rekapitulace stavby'!AN14="","",'Rekapitulace stavby'!AN14))</f>
        <v/>
      </c>
      <c r="K20" s="51"/>
    </row>
    <row r="21" s="1" customFormat="1" ht="6.96" customHeight="1">
      <c r="B21" s="46"/>
      <c r="C21" s="47"/>
      <c r="D21" s="47"/>
      <c r="E21" s="47"/>
      <c r="F21" s="47"/>
      <c r="G21" s="47"/>
      <c r="H21" s="47"/>
      <c r="I21" s="156"/>
      <c r="J21" s="47"/>
      <c r="K21" s="51"/>
    </row>
    <row r="22" s="1" customFormat="1" ht="14.4" customHeight="1">
      <c r="B22" s="46"/>
      <c r="C22" s="47"/>
      <c r="D22" s="40" t="s">
        <v>33</v>
      </c>
      <c r="E22" s="47"/>
      <c r="F22" s="47"/>
      <c r="G22" s="47"/>
      <c r="H22" s="47"/>
      <c r="I22" s="158" t="s">
        <v>28</v>
      </c>
      <c r="J22" s="35" t="str">
        <f>IF('Rekapitulace stavby'!AN16="","",'Rekapitulace stavby'!AN16)</f>
        <v/>
      </c>
      <c r="K22" s="51"/>
    </row>
    <row r="23" s="1" customFormat="1" ht="18" customHeight="1">
      <c r="B23" s="46"/>
      <c r="C23" s="47"/>
      <c r="D23" s="47"/>
      <c r="E23" s="35" t="str">
        <f>IF('Rekapitulace stavby'!E17="","",'Rekapitulace stavby'!E17)</f>
        <v>Ing.R.Hladký</v>
      </c>
      <c r="F23" s="47"/>
      <c r="G23" s="47"/>
      <c r="H23" s="47"/>
      <c r="I23" s="158" t="s">
        <v>30</v>
      </c>
      <c r="J23" s="35" t="str">
        <f>IF('Rekapitulace stavby'!AN17="","",'Rekapitulace stavby'!AN17)</f>
        <v/>
      </c>
      <c r="K23" s="51"/>
    </row>
    <row r="24" s="1" customFormat="1" ht="6.96" customHeight="1">
      <c r="B24" s="46"/>
      <c r="C24" s="47"/>
      <c r="D24" s="47"/>
      <c r="E24" s="47"/>
      <c r="F24" s="47"/>
      <c r="G24" s="47"/>
      <c r="H24" s="47"/>
      <c r="I24" s="156"/>
      <c r="J24" s="47"/>
      <c r="K24" s="51"/>
    </row>
    <row r="25" s="1" customFormat="1" ht="14.4" customHeight="1">
      <c r="B25" s="46"/>
      <c r="C25" s="47"/>
      <c r="D25" s="40" t="s">
        <v>36</v>
      </c>
      <c r="E25" s="47"/>
      <c r="F25" s="47"/>
      <c r="G25" s="47"/>
      <c r="H25" s="47"/>
      <c r="I25" s="156"/>
      <c r="J25" s="47"/>
      <c r="K25" s="51"/>
    </row>
    <row r="26" s="7" customFormat="1" ht="16.5" customHeight="1">
      <c r="B26" s="160"/>
      <c r="C26" s="161"/>
      <c r="D26" s="161"/>
      <c r="E26" s="44" t="s">
        <v>21</v>
      </c>
      <c r="F26" s="44"/>
      <c r="G26" s="44"/>
      <c r="H26" s="44"/>
      <c r="I26" s="162"/>
      <c r="J26" s="161"/>
      <c r="K26" s="163"/>
    </row>
    <row r="27" s="1" customFormat="1" ht="6.96" customHeight="1">
      <c r="B27" s="46"/>
      <c r="C27" s="47"/>
      <c r="D27" s="47"/>
      <c r="E27" s="47"/>
      <c r="F27" s="47"/>
      <c r="G27" s="47"/>
      <c r="H27" s="47"/>
      <c r="I27" s="156"/>
      <c r="J27" s="47"/>
      <c r="K27" s="51"/>
    </row>
    <row r="28" s="1" customFormat="1" ht="6.96" customHeight="1">
      <c r="B28" s="46"/>
      <c r="C28" s="47"/>
      <c r="D28" s="106"/>
      <c r="E28" s="106"/>
      <c r="F28" s="106"/>
      <c r="G28" s="106"/>
      <c r="H28" s="106"/>
      <c r="I28" s="164"/>
      <c r="J28" s="106"/>
      <c r="K28" s="165"/>
    </row>
    <row r="29" s="1" customFormat="1" ht="25.44" customHeight="1">
      <c r="B29" s="46"/>
      <c r="C29" s="47"/>
      <c r="D29" s="166" t="s">
        <v>38</v>
      </c>
      <c r="E29" s="47"/>
      <c r="F29" s="47"/>
      <c r="G29" s="47"/>
      <c r="H29" s="47"/>
      <c r="I29" s="156"/>
      <c r="J29" s="167">
        <f>ROUND(J86,2)</f>
        <v>0</v>
      </c>
      <c r="K29" s="51"/>
    </row>
    <row r="30" s="1" customFormat="1" ht="6.96" customHeight="1">
      <c r="B30" s="46"/>
      <c r="C30" s="47"/>
      <c r="D30" s="106"/>
      <c r="E30" s="106"/>
      <c r="F30" s="106"/>
      <c r="G30" s="106"/>
      <c r="H30" s="106"/>
      <c r="I30" s="164"/>
      <c r="J30" s="106"/>
      <c r="K30" s="165"/>
    </row>
    <row r="31" s="1" customFormat="1" ht="14.4" customHeight="1">
      <c r="B31" s="46"/>
      <c r="C31" s="47"/>
      <c r="D31" s="47"/>
      <c r="E31" s="47"/>
      <c r="F31" s="52" t="s">
        <v>40</v>
      </c>
      <c r="G31" s="47"/>
      <c r="H31" s="47"/>
      <c r="I31" s="168" t="s">
        <v>39</v>
      </c>
      <c r="J31" s="52" t="s">
        <v>41</v>
      </c>
      <c r="K31" s="51"/>
    </row>
    <row r="32" s="1" customFormat="1" ht="14.4" customHeight="1">
      <c r="B32" s="46"/>
      <c r="C32" s="47"/>
      <c r="D32" s="55" t="s">
        <v>42</v>
      </c>
      <c r="E32" s="55" t="s">
        <v>43</v>
      </c>
      <c r="F32" s="169">
        <f>ROUND(SUM(BE86:BE109), 2)</f>
        <v>0</v>
      </c>
      <c r="G32" s="47"/>
      <c r="H32" s="47"/>
      <c r="I32" s="170">
        <v>0.20999999999999999</v>
      </c>
      <c r="J32" s="169">
        <f>ROUND(ROUND((SUM(BE86:BE109)), 2)*I32, 2)</f>
        <v>0</v>
      </c>
      <c r="K32" s="51"/>
    </row>
    <row r="33" s="1" customFormat="1" ht="14.4" customHeight="1">
      <c r="B33" s="46"/>
      <c r="C33" s="47"/>
      <c r="D33" s="47"/>
      <c r="E33" s="55" t="s">
        <v>44</v>
      </c>
      <c r="F33" s="169">
        <f>ROUND(SUM(BF86:BF109), 2)</f>
        <v>0</v>
      </c>
      <c r="G33" s="47"/>
      <c r="H33" s="47"/>
      <c r="I33" s="170">
        <v>0.14999999999999999</v>
      </c>
      <c r="J33" s="169">
        <f>ROUND(ROUND((SUM(BF86:BF109)), 2)*I33, 2)</f>
        <v>0</v>
      </c>
      <c r="K33" s="51"/>
    </row>
    <row r="34" hidden="1" s="1" customFormat="1" ht="14.4" customHeight="1">
      <c r="B34" s="46"/>
      <c r="C34" s="47"/>
      <c r="D34" s="47"/>
      <c r="E34" s="55" t="s">
        <v>45</v>
      </c>
      <c r="F34" s="169">
        <f>ROUND(SUM(BG86:BG109), 2)</f>
        <v>0</v>
      </c>
      <c r="G34" s="47"/>
      <c r="H34" s="47"/>
      <c r="I34" s="170">
        <v>0.20999999999999999</v>
      </c>
      <c r="J34" s="169">
        <v>0</v>
      </c>
      <c r="K34" s="51"/>
    </row>
    <row r="35" hidden="1" s="1" customFormat="1" ht="14.4" customHeight="1">
      <c r="B35" s="46"/>
      <c r="C35" s="47"/>
      <c r="D35" s="47"/>
      <c r="E35" s="55" t="s">
        <v>46</v>
      </c>
      <c r="F35" s="169">
        <f>ROUND(SUM(BH86:BH109), 2)</f>
        <v>0</v>
      </c>
      <c r="G35" s="47"/>
      <c r="H35" s="47"/>
      <c r="I35" s="170">
        <v>0.14999999999999999</v>
      </c>
      <c r="J35" s="169">
        <v>0</v>
      </c>
      <c r="K35" s="51"/>
    </row>
    <row r="36" hidden="1" s="1" customFormat="1" ht="14.4" customHeight="1">
      <c r="B36" s="46"/>
      <c r="C36" s="47"/>
      <c r="D36" s="47"/>
      <c r="E36" s="55" t="s">
        <v>47</v>
      </c>
      <c r="F36" s="169">
        <f>ROUND(SUM(BI86:BI109), 2)</f>
        <v>0</v>
      </c>
      <c r="G36" s="47"/>
      <c r="H36" s="47"/>
      <c r="I36" s="170">
        <v>0</v>
      </c>
      <c r="J36" s="169">
        <v>0</v>
      </c>
      <c r="K36" s="51"/>
    </row>
    <row r="37" s="1" customFormat="1" ht="6.96" customHeight="1">
      <c r="B37" s="46"/>
      <c r="C37" s="47"/>
      <c r="D37" s="47"/>
      <c r="E37" s="47"/>
      <c r="F37" s="47"/>
      <c r="G37" s="47"/>
      <c r="H37" s="47"/>
      <c r="I37" s="156"/>
      <c r="J37" s="47"/>
      <c r="K37" s="51"/>
    </row>
    <row r="38" s="1" customFormat="1" ht="25.44" customHeight="1">
      <c r="B38" s="46"/>
      <c r="C38" s="171"/>
      <c r="D38" s="172" t="s">
        <v>48</v>
      </c>
      <c r="E38" s="98"/>
      <c r="F38" s="98"/>
      <c r="G38" s="173" t="s">
        <v>49</v>
      </c>
      <c r="H38" s="174" t="s">
        <v>50</v>
      </c>
      <c r="I38" s="175"/>
      <c r="J38" s="176">
        <f>SUM(J29:J36)</f>
        <v>0</v>
      </c>
      <c r="K38" s="177"/>
    </row>
    <row r="39" s="1" customFormat="1" ht="14.4" customHeight="1">
      <c r="B39" s="67"/>
      <c r="C39" s="68"/>
      <c r="D39" s="68"/>
      <c r="E39" s="68"/>
      <c r="F39" s="68"/>
      <c r="G39" s="68"/>
      <c r="H39" s="68"/>
      <c r="I39" s="178"/>
      <c r="J39" s="68"/>
      <c r="K39" s="69"/>
    </row>
    <row r="43" s="1" customFormat="1" ht="6.96" customHeight="1">
      <c r="B43" s="179"/>
      <c r="C43" s="180"/>
      <c r="D43" s="180"/>
      <c r="E43" s="180"/>
      <c r="F43" s="180"/>
      <c r="G43" s="180"/>
      <c r="H43" s="180"/>
      <c r="I43" s="181"/>
      <c r="J43" s="180"/>
      <c r="K43" s="182"/>
    </row>
    <row r="44" s="1" customFormat="1" ht="36.96" customHeight="1">
      <c r="B44" s="46"/>
      <c r="C44" s="30" t="s">
        <v>122</v>
      </c>
      <c r="D44" s="47"/>
      <c r="E44" s="47"/>
      <c r="F44" s="47"/>
      <c r="G44" s="47"/>
      <c r="H44" s="47"/>
      <c r="I44" s="156"/>
      <c r="J44" s="47"/>
      <c r="K44" s="51"/>
    </row>
    <row r="45" s="1" customFormat="1" ht="6.96" customHeight="1">
      <c r="B45" s="46"/>
      <c r="C45" s="47"/>
      <c r="D45" s="47"/>
      <c r="E45" s="47"/>
      <c r="F45" s="47"/>
      <c r="G45" s="47"/>
      <c r="H45" s="47"/>
      <c r="I45" s="156"/>
      <c r="J45" s="47"/>
      <c r="K45" s="51"/>
    </row>
    <row r="46" s="1" customFormat="1" ht="14.4" customHeight="1">
      <c r="B46" s="46"/>
      <c r="C46" s="40" t="s">
        <v>18</v>
      </c>
      <c r="D46" s="47"/>
      <c r="E46" s="47"/>
      <c r="F46" s="47"/>
      <c r="G46" s="47"/>
      <c r="H46" s="47"/>
      <c r="I46" s="156"/>
      <c r="J46" s="47"/>
      <c r="K46" s="51"/>
    </row>
    <row r="47" s="1" customFormat="1" ht="16.5" customHeight="1">
      <c r="B47" s="46"/>
      <c r="C47" s="47"/>
      <c r="D47" s="47"/>
      <c r="E47" s="155" t="str">
        <f>E7</f>
        <v>Revitalizace obecního úřadu Všelibice</v>
      </c>
      <c r="F47" s="40"/>
      <c r="G47" s="40"/>
      <c r="H47" s="40"/>
      <c r="I47" s="156"/>
      <c r="J47" s="47"/>
      <c r="K47" s="51"/>
    </row>
    <row r="48">
      <c r="B48" s="28"/>
      <c r="C48" s="40" t="s">
        <v>120</v>
      </c>
      <c r="D48" s="29"/>
      <c r="E48" s="29"/>
      <c r="F48" s="29"/>
      <c r="G48" s="29"/>
      <c r="H48" s="29"/>
      <c r="I48" s="154"/>
      <c r="J48" s="29"/>
      <c r="K48" s="31"/>
    </row>
    <row r="49" s="1" customFormat="1" ht="16.5" customHeight="1">
      <c r="B49" s="46"/>
      <c r="C49" s="47"/>
      <c r="D49" s="47"/>
      <c r="E49" s="155" t="s">
        <v>1705</v>
      </c>
      <c r="F49" s="47"/>
      <c r="G49" s="47"/>
      <c r="H49" s="47"/>
      <c r="I49" s="156"/>
      <c r="J49" s="47"/>
      <c r="K49" s="51"/>
    </row>
    <row r="50" s="1" customFormat="1" ht="14.4" customHeight="1">
      <c r="B50" s="46"/>
      <c r="C50" s="40" t="s">
        <v>1706</v>
      </c>
      <c r="D50" s="47"/>
      <c r="E50" s="47"/>
      <c r="F50" s="47"/>
      <c r="G50" s="47"/>
      <c r="H50" s="47"/>
      <c r="I50" s="156"/>
      <c r="J50" s="47"/>
      <c r="K50" s="51"/>
    </row>
    <row r="51" s="1" customFormat="1" ht="17.25" customHeight="1">
      <c r="B51" s="46"/>
      <c r="C51" s="47"/>
      <c r="D51" s="47"/>
      <c r="E51" s="157" t="str">
        <f>E11</f>
        <v>18_094_0540 - KAMEROVÝ SYSTÉM - CCTV</v>
      </c>
      <c r="F51" s="47"/>
      <c r="G51" s="47"/>
      <c r="H51" s="47"/>
      <c r="I51" s="156"/>
      <c r="J51" s="47"/>
      <c r="K51" s="51"/>
    </row>
    <row r="52" s="1" customFormat="1" ht="6.96" customHeight="1">
      <c r="B52" s="46"/>
      <c r="C52" s="47"/>
      <c r="D52" s="47"/>
      <c r="E52" s="47"/>
      <c r="F52" s="47"/>
      <c r="G52" s="47"/>
      <c r="H52" s="47"/>
      <c r="I52" s="156"/>
      <c r="J52" s="47"/>
      <c r="K52" s="51"/>
    </row>
    <row r="53" s="1" customFormat="1" ht="18" customHeight="1">
      <c r="B53" s="46"/>
      <c r="C53" s="40" t="s">
        <v>23</v>
      </c>
      <c r="D53" s="47"/>
      <c r="E53" s="47"/>
      <c r="F53" s="35" t="str">
        <f>F14</f>
        <v xml:space="preserve"> </v>
      </c>
      <c r="G53" s="47"/>
      <c r="H53" s="47"/>
      <c r="I53" s="158" t="s">
        <v>25</v>
      </c>
      <c r="J53" s="159" t="str">
        <f>IF(J14="","",J14)</f>
        <v>7. 2. 2019</v>
      </c>
      <c r="K53" s="51"/>
    </row>
    <row r="54" s="1" customFormat="1" ht="6.96" customHeight="1">
      <c r="B54" s="46"/>
      <c r="C54" s="47"/>
      <c r="D54" s="47"/>
      <c r="E54" s="47"/>
      <c r="F54" s="47"/>
      <c r="G54" s="47"/>
      <c r="H54" s="47"/>
      <c r="I54" s="156"/>
      <c r="J54" s="47"/>
      <c r="K54" s="51"/>
    </row>
    <row r="55" s="1" customFormat="1">
      <c r="B55" s="46"/>
      <c r="C55" s="40" t="s">
        <v>27</v>
      </c>
      <c r="D55" s="47"/>
      <c r="E55" s="47"/>
      <c r="F55" s="35" t="str">
        <f>E17</f>
        <v>Obec Všelibice</v>
      </c>
      <c r="G55" s="47"/>
      <c r="H55" s="47"/>
      <c r="I55" s="158" t="s">
        <v>33</v>
      </c>
      <c r="J55" s="44" t="str">
        <f>E23</f>
        <v>Ing.R.Hladký</v>
      </c>
      <c r="K55" s="51"/>
    </row>
    <row r="56" s="1" customFormat="1" ht="14.4" customHeight="1">
      <c r="B56" s="46"/>
      <c r="C56" s="40" t="s">
        <v>31</v>
      </c>
      <c r="D56" s="47"/>
      <c r="E56" s="47"/>
      <c r="F56" s="35" t="str">
        <f>IF(E20="","",E20)</f>
        <v/>
      </c>
      <c r="G56" s="47"/>
      <c r="H56" s="47"/>
      <c r="I56" s="156"/>
      <c r="J56" s="183"/>
      <c r="K56" s="51"/>
    </row>
    <row r="57" s="1" customFormat="1" ht="10.32" customHeight="1">
      <c r="B57" s="46"/>
      <c r="C57" s="47"/>
      <c r="D57" s="47"/>
      <c r="E57" s="47"/>
      <c r="F57" s="47"/>
      <c r="G57" s="47"/>
      <c r="H57" s="47"/>
      <c r="I57" s="156"/>
      <c r="J57" s="47"/>
      <c r="K57" s="51"/>
    </row>
    <row r="58" s="1" customFormat="1" ht="29.28" customHeight="1">
      <c r="B58" s="46"/>
      <c r="C58" s="184" t="s">
        <v>123</v>
      </c>
      <c r="D58" s="171"/>
      <c r="E58" s="171"/>
      <c r="F58" s="171"/>
      <c r="G58" s="171"/>
      <c r="H58" s="171"/>
      <c r="I58" s="185"/>
      <c r="J58" s="186" t="s">
        <v>124</v>
      </c>
      <c r="K58" s="187"/>
    </row>
    <row r="59" s="1" customFormat="1" ht="10.32" customHeight="1">
      <c r="B59" s="46"/>
      <c r="C59" s="47"/>
      <c r="D59" s="47"/>
      <c r="E59" s="47"/>
      <c r="F59" s="47"/>
      <c r="G59" s="47"/>
      <c r="H59" s="47"/>
      <c r="I59" s="156"/>
      <c r="J59" s="47"/>
      <c r="K59" s="51"/>
    </row>
    <row r="60" s="1" customFormat="1" ht="29.28" customHeight="1">
      <c r="B60" s="46"/>
      <c r="C60" s="188" t="s">
        <v>125</v>
      </c>
      <c r="D60" s="47"/>
      <c r="E60" s="47"/>
      <c r="F60" s="47"/>
      <c r="G60" s="47"/>
      <c r="H60" s="47"/>
      <c r="I60" s="156"/>
      <c r="J60" s="167">
        <f>J86</f>
        <v>0</v>
      </c>
      <c r="K60" s="51"/>
      <c r="AU60" s="24" t="s">
        <v>126</v>
      </c>
    </row>
    <row r="61" s="8" customFormat="1" ht="24.96" customHeight="1">
      <c r="B61" s="189"/>
      <c r="C61" s="190"/>
      <c r="D61" s="191" t="s">
        <v>1876</v>
      </c>
      <c r="E61" s="192"/>
      <c r="F61" s="192"/>
      <c r="G61" s="192"/>
      <c r="H61" s="192"/>
      <c r="I61" s="193"/>
      <c r="J61" s="194">
        <f>J87</f>
        <v>0</v>
      </c>
      <c r="K61" s="195"/>
    </row>
    <row r="62" s="8" customFormat="1" ht="24.96" customHeight="1">
      <c r="B62" s="189"/>
      <c r="C62" s="190"/>
      <c r="D62" s="191" t="s">
        <v>1877</v>
      </c>
      <c r="E62" s="192"/>
      <c r="F62" s="192"/>
      <c r="G62" s="192"/>
      <c r="H62" s="192"/>
      <c r="I62" s="193"/>
      <c r="J62" s="194">
        <f>J92</f>
        <v>0</v>
      </c>
      <c r="K62" s="195"/>
    </row>
    <row r="63" s="8" customFormat="1" ht="24.96" customHeight="1">
      <c r="B63" s="189"/>
      <c r="C63" s="190"/>
      <c r="D63" s="191" t="s">
        <v>1878</v>
      </c>
      <c r="E63" s="192"/>
      <c r="F63" s="192"/>
      <c r="G63" s="192"/>
      <c r="H63" s="192"/>
      <c r="I63" s="193"/>
      <c r="J63" s="194">
        <f>J94</f>
        <v>0</v>
      </c>
      <c r="K63" s="195"/>
    </row>
    <row r="64" s="8" customFormat="1" ht="24.96" customHeight="1">
      <c r="B64" s="189"/>
      <c r="C64" s="190"/>
      <c r="D64" s="191" t="s">
        <v>1879</v>
      </c>
      <c r="E64" s="192"/>
      <c r="F64" s="192"/>
      <c r="G64" s="192"/>
      <c r="H64" s="192"/>
      <c r="I64" s="193"/>
      <c r="J64" s="194">
        <f>J101</f>
        <v>0</v>
      </c>
      <c r="K64" s="195"/>
    </row>
    <row r="65" s="1" customFormat="1" ht="21.84" customHeight="1">
      <c r="B65" s="46"/>
      <c r="C65" s="47"/>
      <c r="D65" s="47"/>
      <c r="E65" s="47"/>
      <c r="F65" s="47"/>
      <c r="G65" s="47"/>
      <c r="H65" s="47"/>
      <c r="I65" s="156"/>
      <c r="J65" s="47"/>
      <c r="K65" s="51"/>
    </row>
    <row r="66" s="1" customFormat="1" ht="6.96" customHeight="1">
      <c r="B66" s="67"/>
      <c r="C66" s="68"/>
      <c r="D66" s="68"/>
      <c r="E66" s="68"/>
      <c r="F66" s="68"/>
      <c r="G66" s="68"/>
      <c r="H66" s="68"/>
      <c r="I66" s="178"/>
      <c r="J66" s="68"/>
      <c r="K66" s="69"/>
    </row>
    <row r="70" s="1" customFormat="1" ht="6.96" customHeight="1">
      <c r="B70" s="70"/>
      <c r="C70" s="71"/>
      <c r="D70" s="71"/>
      <c r="E70" s="71"/>
      <c r="F70" s="71"/>
      <c r="G70" s="71"/>
      <c r="H70" s="71"/>
      <c r="I70" s="181"/>
      <c r="J70" s="71"/>
      <c r="K70" s="71"/>
      <c r="L70" s="72"/>
    </row>
    <row r="71" s="1" customFormat="1" ht="36.96" customHeight="1">
      <c r="B71" s="46"/>
      <c r="C71" s="73" t="s">
        <v>145</v>
      </c>
      <c r="D71" s="74"/>
      <c r="E71" s="74"/>
      <c r="F71" s="74"/>
      <c r="G71" s="74"/>
      <c r="H71" s="74"/>
      <c r="I71" s="203"/>
      <c r="J71" s="74"/>
      <c r="K71" s="74"/>
      <c r="L71" s="72"/>
    </row>
    <row r="72" s="1" customFormat="1" ht="6.96" customHeight="1">
      <c r="B72" s="46"/>
      <c r="C72" s="74"/>
      <c r="D72" s="74"/>
      <c r="E72" s="74"/>
      <c r="F72" s="74"/>
      <c r="G72" s="74"/>
      <c r="H72" s="74"/>
      <c r="I72" s="203"/>
      <c r="J72" s="74"/>
      <c r="K72" s="74"/>
      <c r="L72" s="72"/>
    </row>
    <row r="73" s="1" customFormat="1" ht="14.4" customHeight="1">
      <c r="B73" s="46"/>
      <c r="C73" s="76" t="s">
        <v>18</v>
      </c>
      <c r="D73" s="74"/>
      <c r="E73" s="74"/>
      <c r="F73" s="74"/>
      <c r="G73" s="74"/>
      <c r="H73" s="74"/>
      <c r="I73" s="203"/>
      <c r="J73" s="74"/>
      <c r="K73" s="74"/>
      <c r="L73" s="72"/>
    </row>
    <row r="74" s="1" customFormat="1" ht="16.5" customHeight="1">
      <c r="B74" s="46"/>
      <c r="C74" s="74"/>
      <c r="D74" s="74"/>
      <c r="E74" s="204" t="str">
        <f>E7</f>
        <v>Revitalizace obecního úřadu Všelibice</v>
      </c>
      <c r="F74" s="76"/>
      <c r="G74" s="76"/>
      <c r="H74" s="76"/>
      <c r="I74" s="203"/>
      <c r="J74" s="74"/>
      <c r="K74" s="74"/>
      <c r="L74" s="72"/>
    </row>
    <row r="75">
      <c r="B75" s="28"/>
      <c r="C75" s="76" t="s">
        <v>120</v>
      </c>
      <c r="D75" s="295"/>
      <c r="E75" s="295"/>
      <c r="F75" s="295"/>
      <c r="G75" s="295"/>
      <c r="H75" s="295"/>
      <c r="I75" s="148"/>
      <c r="J75" s="295"/>
      <c r="K75" s="295"/>
      <c r="L75" s="296"/>
    </row>
    <row r="76" s="1" customFormat="1" ht="16.5" customHeight="1">
      <c r="B76" s="46"/>
      <c r="C76" s="74"/>
      <c r="D76" s="74"/>
      <c r="E76" s="204" t="s">
        <v>1705</v>
      </c>
      <c r="F76" s="74"/>
      <c r="G76" s="74"/>
      <c r="H76" s="74"/>
      <c r="I76" s="203"/>
      <c r="J76" s="74"/>
      <c r="K76" s="74"/>
      <c r="L76" s="72"/>
    </row>
    <row r="77" s="1" customFormat="1" ht="14.4" customHeight="1">
      <c r="B77" s="46"/>
      <c r="C77" s="76" t="s">
        <v>1706</v>
      </c>
      <c r="D77" s="74"/>
      <c r="E77" s="74"/>
      <c r="F77" s="74"/>
      <c r="G77" s="74"/>
      <c r="H77" s="74"/>
      <c r="I77" s="203"/>
      <c r="J77" s="74"/>
      <c r="K77" s="74"/>
      <c r="L77" s="72"/>
    </row>
    <row r="78" s="1" customFormat="1" ht="17.25" customHeight="1">
      <c r="B78" s="46"/>
      <c r="C78" s="74"/>
      <c r="D78" s="74"/>
      <c r="E78" s="82" t="str">
        <f>E11</f>
        <v>18_094_0540 - KAMEROVÝ SYSTÉM - CCTV</v>
      </c>
      <c r="F78" s="74"/>
      <c r="G78" s="74"/>
      <c r="H78" s="74"/>
      <c r="I78" s="203"/>
      <c r="J78" s="74"/>
      <c r="K78" s="74"/>
      <c r="L78" s="72"/>
    </row>
    <row r="79" s="1" customFormat="1" ht="6.96" customHeight="1">
      <c r="B79" s="46"/>
      <c r="C79" s="74"/>
      <c r="D79" s="74"/>
      <c r="E79" s="74"/>
      <c r="F79" s="74"/>
      <c r="G79" s="74"/>
      <c r="H79" s="74"/>
      <c r="I79" s="203"/>
      <c r="J79" s="74"/>
      <c r="K79" s="74"/>
      <c r="L79" s="72"/>
    </row>
    <row r="80" s="1" customFormat="1" ht="18" customHeight="1">
      <c r="B80" s="46"/>
      <c r="C80" s="76" t="s">
        <v>23</v>
      </c>
      <c r="D80" s="74"/>
      <c r="E80" s="74"/>
      <c r="F80" s="205" t="str">
        <f>F14</f>
        <v xml:space="preserve"> </v>
      </c>
      <c r="G80" s="74"/>
      <c r="H80" s="74"/>
      <c r="I80" s="206" t="s">
        <v>25</v>
      </c>
      <c r="J80" s="85" t="str">
        <f>IF(J14="","",J14)</f>
        <v>7. 2. 2019</v>
      </c>
      <c r="K80" s="74"/>
      <c r="L80" s="72"/>
    </row>
    <row r="81" s="1" customFormat="1" ht="6.96" customHeight="1">
      <c r="B81" s="46"/>
      <c r="C81" s="74"/>
      <c r="D81" s="74"/>
      <c r="E81" s="74"/>
      <c r="F81" s="74"/>
      <c r="G81" s="74"/>
      <c r="H81" s="74"/>
      <c r="I81" s="203"/>
      <c r="J81" s="74"/>
      <c r="K81" s="74"/>
      <c r="L81" s="72"/>
    </row>
    <row r="82" s="1" customFormat="1">
      <c r="B82" s="46"/>
      <c r="C82" s="76" t="s">
        <v>27</v>
      </c>
      <c r="D82" s="74"/>
      <c r="E82" s="74"/>
      <c r="F82" s="205" t="str">
        <f>E17</f>
        <v>Obec Všelibice</v>
      </c>
      <c r="G82" s="74"/>
      <c r="H82" s="74"/>
      <c r="I82" s="206" t="s">
        <v>33</v>
      </c>
      <c r="J82" s="205" t="str">
        <f>E23</f>
        <v>Ing.R.Hladký</v>
      </c>
      <c r="K82" s="74"/>
      <c r="L82" s="72"/>
    </row>
    <row r="83" s="1" customFormat="1" ht="14.4" customHeight="1">
      <c r="B83" s="46"/>
      <c r="C83" s="76" t="s">
        <v>31</v>
      </c>
      <c r="D83" s="74"/>
      <c r="E83" s="74"/>
      <c r="F83" s="205" t="str">
        <f>IF(E20="","",E20)</f>
        <v/>
      </c>
      <c r="G83" s="74"/>
      <c r="H83" s="74"/>
      <c r="I83" s="203"/>
      <c r="J83" s="74"/>
      <c r="K83" s="74"/>
      <c r="L83" s="72"/>
    </row>
    <row r="84" s="1" customFormat="1" ht="10.32" customHeight="1">
      <c r="B84" s="46"/>
      <c r="C84" s="74"/>
      <c r="D84" s="74"/>
      <c r="E84" s="74"/>
      <c r="F84" s="74"/>
      <c r="G84" s="74"/>
      <c r="H84" s="74"/>
      <c r="I84" s="203"/>
      <c r="J84" s="74"/>
      <c r="K84" s="74"/>
      <c r="L84" s="72"/>
    </row>
    <row r="85" s="10" customFormat="1" ht="29.28" customHeight="1">
      <c r="B85" s="207"/>
      <c r="C85" s="208" t="s">
        <v>146</v>
      </c>
      <c r="D85" s="209" t="s">
        <v>57</v>
      </c>
      <c r="E85" s="209" t="s">
        <v>53</v>
      </c>
      <c r="F85" s="209" t="s">
        <v>147</v>
      </c>
      <c r="G85" s="209" t="s">
        <v>148</v>
      </c>
      <c r="H85" s="209" t="s">
        <v>149</v>
      </c>
      <c r="I85" s="210" t="s">
        <v>150</v>
      </c>
      <c r="J85" s="209" t="s">
        <v>124</v>
      </c>
      <c r="K85" s="211" t="s">
        <v>151</v>
      </c>
      <c r="L85" s="212"/>
      <c r="M85" s="102" t="s">
        <v>152</v>
      </c>
      <c r="N85" s="103" t="s">
        <v>42</v>
      </c>
      <c r="O85" s="103" t="s">
        <v>153</v>
      </c>
      <c r="P85" s="103" t="s">
        <v>154</v>
      </c>
      <c r="Q85" s="103" t="s">
        <v>155</v>
      </c>
      <c r="R85" s="103" t="s">
        <v>156</v>
      </c>
      <c r="S85" s="103" t="s">
        <v>157</v>
      </c>
      <c r="T85" s="104" t="s">
        <v>158</v>
      </c>
    </row>
    <row r="86" s="1" customFormat="1" ht="29.28" customHeight="1">
      <c r="B86" s="46"/>
      <c r="C86" s="108" t="s">
        <v>125</v>
      </c>
      <c r="D86" s="74"/>
      <c r="E86" s="74"/>
      <c r="F86" s="74"/>
      <c r="G86" s="74"/>
      <c r="H86" s="74"/>
      <c r="I86" s="203"/>
      <c r="J86" s="213">
        <f>BK86</f>
        <v>0</v>
      </c>
      <c r="K86" s="74"/>
      <c r="L86" s="72"/>
      <c r="M86" s="105"/>
      <c r="N86" s="106"/>
      <c r="O86" s="106"/>
      <c r="P86" s="214">
        <f>P87+P92+P94+P101</f>
        <v>0</v>
      </c>
      <c r="Q86" s="106"/>
      <c r="R86" s="214">
        <f>R87+R92+R94+R101</f>
        <v>0</v>
      </c>
      <c r="S86" s="106"/>
      <c r="T86" s="215">
        <f>T87+T92+T94+T101</f>
        <v>0</v>
      </c>
      <c r="AT86" s="24" t="s">
        <v>71</v>
      </c>
      <c r="AU86" s="24" t="s">
        <v>126</v>
      </c>
      <c r="BK86" s="216">
        <f>BK87+BK92+BK94+BK101</f>
        <v>0</v>
      </c>
    </row>
    <row r="87" s="11" customFormat="1" ht="37.44" customHeight="1">
      <c r="B87" s="217"/>
      <c r="C87" s="218"/>
      <c r="D87" s="219" t="s">
        <v>71</v>
      </c>
      <c r="E87" s="220" t="s">
        <v>1880</v>
      </c>
      <c r="F87" s="220" t="s">
        <v>1881</v>
      </c>
      <c r="G87" s="218"/>
      <c r="H87" s="218"/>
      <c r="I87" s="221"/>
      <c r="J87" s="222">
        <f>BK87</f>
        <v>0</v>
      </c>
      <c r="K87" s="218"/>
      <c r="L87" s="223"/>
      <c r="M87" s="224"/>
      <c r="N87" s="225"/>
      <c r="O87" s="225"/>
      <c r="P87" s="226">
        <f>SUM(P88:P91)</f>
        <v>0</v>
      </c>
      <c r="Q87" s="225"/>
      <c r="R87" s="226">
        <f>SUM(R88:R91)</f>
        <v>0</v>
      </c>
      <c r="S87" s="225"/>
      <c r="T87" s="227">
        <f>SUM(T88:T91)</f>
        <v>0</v>
      </c>
      <c r="AR87" s="228" t="s">
        <v>80</v>
      </c>
      <c r="AT87" s="229" t="s">
        <v>71</v>
      </c>
      <c r="AU87" s="229" t="s">
        <v>72</v>
      </c>
      <c r="AY87" s="228" t="s">
        <v>161</v>
      </c>
      <c r="BK87" s="230">
        <f>SUM(BK88:BK91)</f>
        <v>0</v>
      </c>
    </row>
    <row r="88" s="1" customFormat="1" ht="25.5" customHeight="1">
      <c r="B88" s="46"/>
      <c r="C88" s="233" t="s">
        <v>80</v>
      </c>
      <c r="D88" s="233" t="s">
        <v>164</v>
      </c>
      <c r="E88" s="234" t="s">
        <v>1882</v>
      </c>
      <c r="F88" s="235" t="s">
        <v>1883</v>
      </c>
      <c r="G88" s="236" t="s">
        <v>1253</v>
      </c>
      <c r="H88" s="237">
        <v>5</v>
      </c>
      <c r="I88" s="238"/>
      <c r="J88" s="239">
        <f>ROUND(I88*H88,2)</f>
        <v>0</v>
      </c>
      <c r="K88" s="235" t="s">
        <v>199</v>
      </c>
      <c r="L88" s="72"/>
      <c r="M88" s="240" t="s">
        <v>21</v>
      </c>
      <c r="N88" s="241" t="s">
        <v>43</v>
      </c>
      <c r="O88" s="47"/>
      <c r="P88" s="242">
        <f>O88*H88</f>
        <v>0</v>
      </c>
      <c r="Q88" s="242">
        <v>0</v>
      </c>
      <c r="R88" s="242">
        <f>Q88*H88</f>
        <v>0</v>
      </c>
      <c r="S88" s="242">
        <v>0</v>
      </c>
      <c r="T88" s="243">
        <f>S88*H88</f>
        <v>0</v>
      </c>
      <c r="AR88" s="24" t="s">
        <v>169</v>
      </c>
      <c r="AT88" s="24" t="s">
        <v>164</v>
      </c>
      <c r="AU88" s="24" t="s">
        <v>80</v>
      </c>
      <c r="AY88" s="24" t="s">
        <v>161</v>
      </c>
      <c r="BE88" s="244">
        <f>IF(N88="základní",J88,0)</f>
        <v>0</v>
      </c>
      <c r="BF88" s="244">
        <f>IF(N88="snížená",J88,0)</f>
        <v>0</v>
      </c>
      <c r="BG88" s="244">
        <f>IF(N88="zákl. přenesená",J88,0)</f>
        <v>0</v>
      </c>
      <c r="BH88" s="244">
        <f>IF(N88="sníž. přenesená",J88,0)</f>
        <v>0</v>
      </c>
      <c r="BI88" s="244">
        <f>IF(N88="nulová",J88,0)</f>
        <v>0</v>
      </c>
      <c r="BJ88" s="24" t="s">
        <v>80</v>
      </c>
      <c r="BK88" s="244">
        <f>ROUND(I88*H88,2)</f>
        <v>0</v>
      </c>
      <c r="BL88" s="24" t="s">
        <v>169</v>
      </c>
      <c r="BM88" s="24" t="s">
        <v>82</v>
      </c>
    </row>
    <row r="89" s="1" customFormat="1" ht="16.5" customHeight="1">
      <c r="B89" s="46"/>
      <c r="C89" s="233" t="s">
        <v>82</v>
      </c>
      <c r="D89" s="233" t="s">
        <v>164</v>
      </c>
      <c r="E89" s="234" t="s">
        <v>1884</v>
      </c>
      <c r="F89" s="235" t="s">
        <v>1885</v>
      </c>
      <c r="G89" s="236" t="s">
        <v>1253</v>
      </c>
      <c r="H89" s="237">
        <v>1</v>
      </c>
      <c r="I89" s="238"/>
      <c r="J89" s="239">
        <f>ROUND(I89*H89,2)</f>
        <v>0</v>
      </c>
      <c r="K89" s="235" t="s">
        <v>199</v>
      </c>
      <c r="L89" s="72"/>
      <c r="M89" s="240" t="s">
        <v>21</v>
      </c>
      <c r="N89" s="241" t="s">
        <v>43</v>
      </c>
      <c r="O89" s="47"/>
      <c r="P89" s="242">
        <f>O89*H89</f>
        <v>0</v>
      </c>
      <c r="Q89" s="242">
        <v>0</v>
      </c>
      <c r="R89" s="242">
        <f>Q89*H89</f>
        <v>0</v>
      </c>
      <c r="S89" s="242">
        <v>0</v>
      </c>
      <c r="T89" s="243">
        <f>S89*H89</f>
        <v>0</v>
      </c>
      <c r="AR89" s="24" t="s">
        <v>169</v>
      </c>
      <c r="AT89" s="24" t="s">
        <v>164</v>
      </c>
      <c r="AU89" s="24" t="s">
        <v>80</v>
      </c>
      <c r="AY89" s="24" t="s">
        <v>161</v>
      </c>
      <c r="BE89" s="244">
        <f>IF(N89="základní",J89,0)</f>
        <v>0</v>
      </c>
      <c r="BF89" s="244">
        <f>IF(N89="snížená",J89,0)</f>
        <v>0</v>
      </c>
      <c r="BG89" s="244">
        <f>IF(N89="zákl. přenesená",J89,0)</f>
        <v>0</v>
      </c>
      <c r="BH89" s="244">
        <f>IF(N89="sníž. přenesená",J89,0)</f>
        <v>0</v>
      </c>
      <c r="BI89" s="244">
        <f>IF(N89="nulová",J89,0)</f>
        <v>0</v>
      </c>
      <c r="BJ89" s="24" t="s">
        <v>80</v>
      </c>
      <c r="BK89" s="244">
        <f>ROUND(I89*H89,2)</f>
        <v>0</v>
      </c>
      <c r="BL89" s="24" t="s">
        <v>169</v>
      </c>
      <c r="BM89" s="24" t="s">
        <v>169</v>
      </c>
    </row>
    <row r="90" s="1" customFormat="1" ht="16.5" customHeight="1">
      <c r="B90" s="46"/>
      <c r="C90" s="233" t="s">
        <v>162</v>
      </c>
      <c r="D90" s="233" t="s">
        <v>164</v>
      </c>
      <c r="E90" s="234" t="s">
        <v>1886</v>
      </c>
      <c r="F90" s="235" t="s">
        <v>1887</v>
      </c>
      <c r="G90" s="236" t="s">
        <v>1253</v>
      </c>
      <c r="H90" s="237">
        <v>1</v>
      </c>
      <c r="I90" s="238"/>
      <c r="J90" s="239">
        <f>ROUND(I90*H90,2)</f>
        <v>0</v>
      </c>
      <c r="K90" s="235" t="s">
        <v>199</v>
      </c>
      <c r="L90" s="72"/>
      <c r="M90" s="240" t="s">
        <v>21</v>
      </c>
      <c r="N90" s="241" t="s">
        <v>43</v>
      </c>
      <c r="O90" s="47"/>
      <c r="P90" s="242">
        <f>O90*H90</f>
        <v>0</v>
      </c>
      <c r="Q90" s="242">
        <v>0</v>
      </c>
      <c r="R90" s="242">
        <f>Q90*H90</f>
        <v>0</v>
      </c>
      <c r="S90" s="242">
        <v>0</v>
      </c>
      <c r="T90" s="243">
        <f>S90*H90</f>
        <v>0</v>
      </c>
      <c r="AR90" s="24" t="s">
        <v>169</v>
      </c>
      <c r="AT90" s="24" t="s">
        <v>164</v>
      </c>
      <c r="AU90" s="24" t="s">
        <v>80</v>
      </c>
      <c r="AY90" s="24" t="s">
        <v>161</v>
      </c>
      <c r="BE90" s="244">
        <f>IF(N90="základní",J90,0)</f>
        <v>0</v>
      </c>
      <c r="BF90" s="244">
        <f>IF(N90="snížená",J90,0)</f>
        <v>0</v>
      </c>
      <c r="BG90" s="244">
        <f>IF(N90="zákl. přenesená",J90,0)</f>
        <v>0</v>
      </c>
      <c r="BH90" s="244">
        <f>IF(N90="sníž. přenesená",J90,0)</f>
        <v>0</v>
      </c>
      <c r="BI90" s="244">
        <f>IF(N90="nulová",J90,0)</f>
        <v>0</v>
      </c>
      <c r="BJ90" s="24" t="s">
        <v>80</v>
      </c>
      <c r="BK90" s="244">
        <f>ROUND(I90*H90,2)</f>
        <v>0</v>
      </c>
      <c r="BL90" s="24" t="s">
        <v>169</v>
      </c>
      <c r="BM90" s="24" t="s">
        <v>195</v>
      </c>
    </row>
    <row r="91" s="1" customFormat="1" ht="16.5" customHeight="1">
      <c r="B91" s="46"/>
      <c r="C91" s="233" t="s">
        <v>169</v>
      </c>
      <c r="D91" s="233" t="s">
        <v>164</v>
      </c>
      <c r="E91" s="234" t="s">
        <v>1888</v>
      </c>
      <c r="F91" s="235" t="s">
        <v>1889</v>
      </c>
      <c r="G91" s="236" t="s">
        <v>1253</v>
      </c>
      <c r="H91" s="237">
        <v>2</v>
      </c>
      <c r="I91" s="238"/>
      <c r="J91" s="239">
        <f>ROUND(I91*H91,2)</f>
        <v>0</v>
      </c>
      <c r="K91" s="235" t="s">
        <v>199</v>
      </c>
      <c r="L91" s="72"/>
      <c r="M91" s="240" t="s">
        <v>21</v>
      </c>
      <c r="N91" s="241" t="s">
        <v>43</v>
      </c>
      <c r="O91" s="47"/>
      <c r="P91" s="242">
        <f>O91*H91</f>
        <v>0</v>
      </c>
      <c r="Q91" s="242">
        <v>0</v>
      </c>
      <c r="R91" s="242">
        <f>Q91*H91</f>
        <v>0</v>
      </c>
      <c r="S91" s="242">
        <v>0</v>
      </c>
      <c r="T91" s="243">
        <f>S91*H91</f>
        <v>0</v>
      </c>
      <c r="AR91" s="24" t="s">
        <v>169</v>
      </c>
      <c r="AT91" s="24" t="s">
        <v>164</v>
      </c>
      <c r="AU91" s="24" t="s">
        <v>80</v>
      </c>
      <c r="AY91" s="24" t="s">
        <v>161</v>
      </c>
      <c r="BE91" s="244">
        <f>IF(N91="základní",J91,0)</f>
        <v>0</v>
      </c>
      <c r="BF91" s="244">
        <f>IF(N91="snížená",J91,0)</f>
        <v>0</v>
      </c>
      <c r="BG91" s="244">
        <f>IF(N91="zákl. přenesená",J91,0)</f>
        <v>0</v>
      </c>
      <c r="BH91" s="244">
        <f>IF(N91="sníž. přenesená",J91,0)</f>
        <v>0</v>
      </c>
      <c r="BI91" s="244">
        <f>IF(N91="nulová",J91,0)</f>
        <v>0</v>
      </c>
      <c r="BJ91" s="24" t="s">
        <v>80</v>
      </c>
      <c r="BK91" s="244">
        <f>ROUND(I91*H91,2)</f>
        <v>0</v>
      </c>
      <c r="BL91" s="24" t="s">
        <v>169</v>
      </c>
      <c r="BM91" s="24" t="s">
        <v>207</v>
      </c>
    </row>
    <row r="92" s="11" customFormat="1" ht="37.44" customHeight="1">
      <c r="B92" s="217"/>
      <c r="C92" s="218"/>
      <c r="D92" s="219" t="s">
        <v>71</v>
      </c>
      <c r="E92" s="220" t="s">
        <v>1890</v>
      </c>
      <c r="F92" s="220" t="s">
        <v>1735</v>
      </c>
      <c r="G92" s="218"/>
      <c r="H92" s="218"/>
      <c r="I92" s="221"/>
      <c r="J92" s="222">
        <f>BK92</f>
        <v>0</v>
      </c>
      <c r="K92" s="218"/>
      <c r="L92" s="223"/>
      <c r="M92" s="224"/>
      <c r="N92" s="225"/>
      <c r="O92" s="225"/>
      <c r="P92" s="226">
        <f>P93</f>
        <v>0</v>
      </c>
      <c r="Q92" s="225"/>
      <c r="R92" s="226">
        <f>R93</f>
        <v>0</v>
      </c>
      <c r="S92" s="225"/>
      <c r="T92" s="227">
        <f>T93</f>
        <v>0</v>
      </c>
      <c r="AR92" s="228" t="s">
        <v>80</v>
      </c>
      <c r="AT92" s="229" t="s">
        <v>71</v>
      </c>
      <c r="AU92" s="229" t="s">
        <v>72</v>
      </c>
      <c r="AY92" s="228" t="s">
        <v>161</v>
      </c>
      <c r="BK92" s="230">
        <f>BK93</f>
        <v>0</v>
      </c>
    </row>
    <row r="93" s="1" customFormat="1" ht="16.5" customHeight="1">
      <c r="B93" s="46"/>
      <c r="C93" s="233" t="s">
        <v>188</v>
      </c>
      <c r="D93" s="233" t="s">
        <v>164</v>
      </c>
      <c r="E93" s="234" t="s">
        <v>1891</v>
      </c>
      <c r="F93" s="235" t="s">
        <v>1892</v>
      </c>
      <c r="G93" s="236" t="s">
        <v>282</v>
      </c>
      <c r="H93" s="237">
        <v>400</v>
      </c>
      <c r="I93" s="238"/>
      <c r="J93" s="239">
        <f>ROUND(I93*H93,2)</f>
        <v>0</v>
      </c>
      <c r="K93" s="235" t="s">
        <v>199</v>
      </c>
      <c r="L93" s="72"/>
      <c r="M93" s="240" t="s">
        <v>21</v>
      </c>
      <c r="N93" s="241" t="s">
        <v>43</v>
      </c>
      <c r="O93" s="47"/>
      <c r="P93" s="242">
        <f>O93*H93</f>
        <v>0</v>
      </c>
      <c r="Q93" s="242">
        <v>0</v>
      </c>
      <c r="R93" s="242">
        <f>Q93*H93</f>
        <v>0</v>
      </c>
      <c r="S93" s="242">
        <v>0</v>
      </c>
      <c r="T93" s="243">
        <f>S93*H93</f>
        <v>0</v>
      </c>
      <c r="AR93" s="24" t="s">
        <v>169</v>
      </c>
      <c r="AT93" s="24" t="s">
        <v>164</v>
      </c>
      <c r="AU93" s="24" t="s">
        <v>80</v>
      </c>
      <c r="AY93" s="24" t="s">
        <v>161</v>
      </c>
      <c r="BE93" s="244">
        <f>IF(N93="základní",J93,0)</f>
        <v>0</v>
      </c>
      <c r="BF93" s="244">
        <f>IF(N93="snížená",J93,0)</f>
        <v>0</v>
      </c>
      <c r="BG93" s="244">
        <f>IF(N93="zákl. přenesená",J93,0)</f>
        <v>0</v>
      </c>
      <c r="BH93" s="244">
        <f>IF(N93="sníž. přenesená",J93,0)</f>
        <v>0</v>
      </c>
      <c r="BI93" s="244">
        <f>IF(N93="nulová",J93,0)</f>
        <v>0</v>
      </c>
      <c r="BJ93" s="24" t="s">
        <v>80</v>
      </c>
      <c r="BK93" s="244">
        <f>ROUND(I93*H93,2)</f>
        <v>0</v>
      </c>
      <c r="BL93" s="24" t="s">
        <v>169</v>
      </c>
      <c r="BM93" s="24" t="s">
        <v>218</v>
      </c>
    </row>
    <row r="94" s="11" customFormat="1" ht="37.44" customHeight="1">
      <c r="B94" s="217"/>
      <c r="C94" s="218"/>
      <c r="D94" s="219" t="s">
        <v>71</v>
      </c>
      <c r="E94" s="220" t="s">
        <v>1893</v>
      </c>
      <c r="F94" s="220" t="s">
        <v>1741</v>
      </c>
      <c r="G94" s="218"/>
      <c r="H94" s="218"/>
      <c r="I94" s="221"/>
      <c r="J94" s="222">
        <f>BK94</f>
        <v>0</v>
      </c>
      <c r="K94" s="218"/>
      <c r="L94" s="223"/>
      <c r="M94" s="224"/>
      <c r="N94" s="225"/>
      <c r="O94" s="225"/>
      <c r="P94" s="226">
        <f>SUM(P95:P100)</f>
        <v>0</v>
      </c>
      <c r="Q94" s="225"/>
      <c r="R94" s="226">
        <f>SUM(R95:R100)</f>
        <v>0</v>
      </c>
      <c r="S94" s="225"/>
      <c r="T94" s="227">
        <f>SUM(T95:T100)</f>
        <v>0</v>
      </c>
      <c r="AR94" s="228" t="s">
        <v>80</v>
      </c>
      <c r="AT94" s="229" t="s">
        <v>71</v>
      </c>
      <c r="AU94" s="229" t="s">
        <v>72</v>
      </c>
      <c r="AY94" s="228" t="s">
        <v>161</v>
      </c>
      <c r="BK94" s="230">
        <f>SUM(BK95:BK100)</f>
        <v>0</v>
      </c>
    </row>
    <row r="95" s="1" customFormat="1" ht="16.5" customHeight="1">
      <c r="B95" s="46"/>
      <c r="C95" s="233" t="s">
        <v>195</v>
      </c>
      <c r="D95" s="233" t="s">
        <v>164</v>
      </c>
      <c r="E95" s="234" t="s">
        <v>1894</v>
      </c>
      <c r="F95" s="235" t="s">
        <v>1743</v>
      </c>
      <c r="G95" s="236" t="s">
        <v>282</v>
      </c>
      <c r="H95" s="237">
        <v>150</v>
      </c>
      <c r="I95" s="238"/>
      <c r="J95" s="239">
        <f>ROUND(I95*H95,2)</f>
        <v>0</v>
      </c>
      <c r="K95" s="235" t="s">
        <v>199</v>
      </c>
      <c r="L95" s="72"/>
      <c r="M95" s="240" t="s">
        <v>21</v>
      </c>
      <c r="N95" s="241" t="s">
        <v>43</v>
      </c>
      <c r="O95" s="47"/>
      <c r="P95" s="242">
        <f>O95*H95</f>
        <v>0</v>
      </c>
      <c r="Q95" s="242">
        <v>0</v>
      </c>
      <c r="R95" s="242">
        <f>Q95*H95</f>
        <v>0</v>
      </c>
      <c r="S95" s="242">
        <v>0</v>
      </c>
      <c r="T95" s="243">
        <f>S95*H95</f>
        <v>0</v>
      </c>
      <c r="AR95" s="24" t="s">
        <v>169</v>
      </c>
      <c r="AT95" s="24" t="s">
        <v>164</v>
      </c>
      <c r="AU95" s="24" t="s">
        <v>80</v>
      </c>
      <c r="AY95" s="24" t="s">
        <v>161</v>
      </c>
      <c r="BE95" s="244">
        <f>IF(N95="základní",J95,0)</f>
        <v>0</v>
      </c>
      <c r="BF95" s="244">
        <f>IF(N95="snížená",J95,0)</f>
        <v>0</v>
      </c>
      <c r="BG95" s="244">
        <f>IF(N95="zákl. přenesená",J95,0)</f>
        <v>0</v>
      </c>
      <c r="BH95" s="244">
        <f>IF(N95="sníž. přenesená",J95,0)</f>
        <v>0</v>
      </c>
      <c r="BI95" s="244">
        <f>IF(N95="nulová",J95,0)</f>
        <v>0</v>
      </c>
      <c r="BJ95" s="24" t="s">
        <v>80</v>
      </c>
      <c r="BK95" s="244">
        <f>ROUND(I95*H95,2)</f>
        <v>0</v>
      </c>
      <c r="BL95" s="24" t="s">
        <v>169</v>
      </c>
      <c r="BM95" s="24" t="s">
        <v>227</v>
      </c>
    </row>
    <row r="96" s="1" customFormat="1" ht="16.5" customHeight="1">
      <c r="B96" s="46"/>
      <c r="C96" s="233" t="s">
        <v>202</v>
      </c>
      <c r="D96" s="233" t="s">
        <v>164</v>
      </c>
      <c r="E96" s="234" t="s">
        <v>1895</v>
      </c>
      <c r="F96" s="235" t="s">
        <v>1896</v>
      </c>
      <c r="G96" s="236" t="s">
        <v>282</v>
      </c>
      <c r="H96" s="237">
        <v>50</v>
      </c>
      <c r="I96" s="238"/>
      <c r="J96" s="239">
        <f>ROUND(I96*H96,2)</f>
        <v>0</v>
      </c>
      <c r="K96" s="235" t="s">
        <v>199</v>
      </c>
      <c r="L96" s="72"/>
      <c r="M96" s="240" t="s">
        <v>21</v>
      </c>
      <c r="N96" s="241" t="s">
        <v>43</v>
      </c>
      <c r="O96" s="47"/>
      <c r="P96" s="242">
        <f>O96*H96</f>
        <v>0</v>
      </c>
      <c r="Q96" s="242">
        <v>0</v>
      </c>
      <c r="R96" s="242">
        <f>Q96*H96</f>
        <v>0</v>
      </c>
      <c r="S96" s="242">
        <v>0</v>
      </c>
      <c r="T96" s="243">
        <f>S96*H96</f>
        <v>0</v>
      </c>
      <c r="AR96" s="24" t="s">
        <v>169</v>
      </c>
      <c r="AT96" s="24" t="s">
        <v>164</v>
      </c>
      <c r="AU96" s="24" t="s">
        <v>80</v>
      </c>
      <c r="AY96" s="24" t="s">
        <v>161</v>
      </c>
      <c r="BE96" s="244">
        <f>IF(N96="základní",J96,0)</f>
        <v>0</v>
      </c>
      <c r="BF96" s="244">
        <f>IF(N96="snížená",J96,0)</f>
        <v>0</v>
      </c>
      <c r="BG96" s="244">
        <f>IF(N96="zákl. přenesená",J96,0)</f>
        <v>0</v>
      </c>
      <c r="BH96" s="244">
        <f>IF(N96="sníž. přenesená",J96,0)</f>
        <v>0</v>
      </c>
      <c r="BI96" s="244">
        <f>IF(N96="nulová",J96,0)</f>
        <v>0</v>
      </c>
      <c r="BJ96" s="24" t="s">
        <v>80</v>
      </c>
      <c r="BK96" s="244">
        <f>ROUND(I96*H96,2)</f>
        <v>0</v>
      </c>
      <c r="BL96" s="24" t="s">
        <v>169</v>
      </c>
      <c r="BM96" s="24" t="s">
        <v>244</v>
      </c>
    </row>
    <row r="97" s="1" customFormat="1" ht="16.5" customHeight="1">
      <c r="B97" s="46"/>
      <c r="C97" s="233" t="s">
        <v>207</v>
      </c>
      <c r="D97" s="233" t="s">
        <v>164</v>
      </c>
      <c r="E97" s="234" t="s">
        <v>1897</v>
      </c>
      <c r="F97" s="235" t="s">
        <v>1745</v>
      </c>
      <c r="G97" s="236" t="s">
        <v>282</v>
      </c>
      <c r="H97" s="237">
        <v>70</v>
      </c>
      <c r="I97" s="238"/>
      <c r="J97" s="239">
        <f>ROUND(I97*H97,2)</f>
        <v>0</v>
      </c>
      <c r="K97" s="235" t="s">
        <v>199</v>
      </c>
      <c r="L97" s="72"/>
      <c r="M97" s="240" t="s">
        <v>21</v>
      </c>
      <c r="N97" s="241" t="s">
        <v>43</v>
      </c>
      <c r="O97" s="47"/>
      <c r="P97" s="242">
        <f>O97*H97</f>
        <v>0</v>
      </c>
      <c r="Q97" s="242">
        <v>0</v>
      </c>
      <c r="R97" s="242">
        <f>Q97*H97</f>
        <v>0</v>
      </c>
      <c r="S97" s="242">
        <v>0</v>
      </c>
      <c r="T97" s="243">
        <f>S97*H97</f>
        <v>0</v>
      </c>
      <c r="AR97" s="24" t="s">
        <v>169</v>
      </c>
      <c r="AT97" s="24" t="s">
        <v>164</v>
      </c>
      <c r="AU97" s="24" t="s">
        <v>80</v>
      </c>
      <c r="AY97" s="24" t="s">
        <v>161</v>
      </c>
      <c r="BE97" s="244">
        <f>IF(N97="základní",J97,0)</f>
        <v>0</v>
      </c>
      <c r="BF97" s="244">
        <f>IF(N97="snížená",J97,0)</f>
        <v>0</v>
      </c>
      <c r="BG97" s="244">
        <f>IF(N97="zákl. přenesená",J97,0)</f>
        <v>0</v>
      </c>
      <c r="BH97" s="244">
        <f>IF(N97="sníž. přenesená",J97,0)</f>
        <v>0</v>
      </c>
      <c r="BI97" s="244">
        <f>IF(N97="nulová",J97,0)</f>
        <v>0</v>
      </c>
      <c r="BJ97" s="24" t="s">
        <v>80</v>
      </c>
      <c r="BK97" s="244">
        <f>ROUND(I97*H97,2)</f>
        <v>0</v>
      </c>
      <c r="BL97" s="24" t="s">
        <v>169</v>
      </c>
      <c r="BM97" s="24" t="s">
        <v>255</v>
      </c>
    </row>
    <row r="98" s="1" customFormat="1" ht="16.5" customHeight="1">
      <c r="B98" s="46"/>
      <c r="C98" s="233" t="s">
        <v>214</v>
      </c>
      <c r="D98" s="233" t="s">
        <v>164</v>
      </c>
      <c r="E98" s="234" t="s">
        <v>1898</v>
      </c>
      <c r="F98" s="235" t="s">
        <v>1753</v>
      </c>
      <c r="G98" s="236" t="s">
        <v>282</v>
      </c>
      <c r="H98" s="237">
        <v>5</v>
      </c>
      <c r="I98" s="238"/>
      <c r="J98" s="239">
        <f>ROUND(I98*H98,2)</f>
        <v>0</v>
      </c>
      <c r="K98" s="235" t="s">
        <v>199</v>
      </c>
      <c r="L98" s="72"/>
      <c r="M98" s="240" t="s">
        <v>21</v>
      </c>
      <c r="N98" s="241" t="s">
        <v>43</v>
      </c>
      <c r="O98" s="47"/>
      <c r="P98" s="242">
        <f>O98*H98</f>
        <v>0</v>
      </c>
      <c r="Q98" s="242">
        <v>0</v>
      </c>
      <c r="R98" s="242">
        <f>Q98*H98</f>
        <v>0</v>
      </c>
      <c r="S98" s="242">
        <v>0</v>
      </c>
      <c r="T98" s="243">
        <f>S98*H98</f>
        <v>0</v>
      </c>
      <c r="AR98" s="24" t="s">
        <v>169</v>
      </c>
      <c r="AT98" s="24" t="s">
        <v>164</v>
      </c>
      <c r="AU98" s="24" t="s">
        <v>80</v>
      </c>
      <c r="AY98" s="24" t="s">
        <v>161</v>
      </c>
      <c r="BE98" s="244">
        <f>IF(N98="základní",J98,0)</f>
        <v>0</v>
      </c>
      <c r="BF98" s="244">
        <f>IF(N98="snížená",J98,0)</f>
        <v>0</v>
      </c>
      <c r="BG98" s="244">
        <f>IF(N98="zákl. přenesená",J98,0)</f>
        <v>0</v>
      </c>
      <c r="BH98" s="244">
        <f>IF(N98="sníž. přenesená",J98,0)</f>
        <v>0</v>
      </c>
      <c r="BI98" s="244">
        <f>IF(N98="nulová",J98,0)</f>
        <v>0</v>
      </c>
      <c r="BJ98" s="24" t="s">
        <v>80</v>
      </c>
      <c r="BK98" s="244">
        <f>ROUND(I98*H98,2)</f>
        <v>0</v>
      </c>
      <c r="BL98" s="24" t="s">
        <v>169</v>
      </c>
      <c r="BM98" s="24" t="s">
        <v>270</v>
      </c>
    </row>
    <row r="99" s="1" customFormat="1" ht="16.5" customHeight="1">
      <c r="B99" s="46"/>
      <c r="C99" s="233" t="s">
        <v>218</v>
      </c>
      <c r="D99" s="233" t="s">
        <v>164</v>
      </c>
      <c r="E99" s="234" t="s">
        <v>1899</v>
      </c>
      <c r="F99" s="235" t="s">
        <v>1826</v>
      </c>
      <c r="G99" s="236" t="s">
        <v>1253</v>
      </c>
      <c r="H99" s="237">
        <v>10</v>
      </c>
      <c r="I99" s="238"/>
      <c r="J99" s="239">
        <f>ROUND(I99*H99,2)</f>
        <v>0</v>
      </c>
      <c r="K99" s="235" t="s">
        <v>199</v>
      </c>
      <c r="L99" s="72"/>
      <c r="M99" s="240" t="s">
        <v>21</v>
      </c>
      <c r="N99" s="241" t="s">
        <v>43</v>
      </c>
      <c r="O99" s="47"/>
      <c r="P99" s="242">
        <f>O99*H99</f>
        <v>0</v>
      </c>
      <c r="Q99" s="242">
        <v>0</v>
      </c>
      <c r="R99" s="242">
        <f>Q99*H99</f>
        <v>0</v>
      </c>
      <c r="S99" s="242">
        <v>0</v>
      </c>
      <c r="T99" s="243">
        <f>S99*H99</f>
        <v>0</v>
      </c>
      <c r="AR99" s="24" t="s">
        <v>169</v>
      </c>
      <c r="AT99" s="24" t="s">
        <v>164</v>
      </c>
      <c r="AU99" s="24" t="s">
        <v>80</v>
      </c>
      <c r="AY99" s="24" t="s">
        <v>161</v>
      </c>
      <c r="BE99" s="244">
        <f>IF(N99="základní",J99,0)</f>
        <v>0</v>
      </c>
      <c r="BF99" s="244">
        <f>IF(N99="snížená",J99,0)</f>
        <v>0</v>
      </c>
      <c r="BG99" s="244">
        <f>IF(N99="zákl. přenesená",J99,0)</f>
        <v>0</v>
      </c>
      <c r="BH99" s="244">
        <f>IF(N99="sníž. přenesená",J99,0)</f>
        <v>0</v>
      </c>
      <c r="BI99" s="244">
        <f>IF(N99="nulová",J99,0)</f>
        <v>0</v>
      </c>
      <c r="BJ99" s="24" t="s">
        <v>80</v>
      </c>
      <c r="BK99" s="244">
        <f>ROUND(I99*H99,2)</f>
        <v>0</v>
      </c>
      <c r="BL99" s="24" t="s">
        <v>169</v>
      </c>
      <c r="BM99" s="24" t="s">
        <v>279</v>
      </c>
    </row>
    <row r="100" s="1" customFormat="1" ht="16.5" customHeight="1">
      <c r="B100" s="46"/>
      <c r="C100" s="233" t="s">
        <v>223</v>
      </c>
      <c r="D100" s="233" t="s">
        <v>164</v>
      </c>
      <c r="E100" s="234" t="s">
        <v>1900</v>
      </c>
      <c r="F100" s="235" t="s">
        <v>1828</v>
      </c>
      <c r="G100" s="236" t="s">
        <v>1253</v>
      </c>
      <c r="H100" s="237">
        <v>10</v>
      </c>
      <c r="I100" s="238"/>
      <c r="J100" s="239">
        <f>ROUND(I100*H100,2)</f>
        <v>0</v>
      </c>
      <c r="K100" s="235" t="s">
        <v>199</v>
      </c>
      <c r="L100" s="72"/>
      <c r="M100" s="240" t="s">
        <v>21</v>
      </c>
      <c r="N100" s="241" t="s">
        <v>43</v>
      </c>
      <c r="O100" s="47"/>
      <c r="P100" s="242">
        <f>O100*H100</f>
        <v>0</v>
      </c>
      <c r="Q100" s="242">
        <v>0</v>
      </c>
      <c r="R100" s="242">
        <f>Q100*H100</f>
        <v>0</v>
      </c>
      <c r="S100" s="242">
        <v>0</v>
      </c>
      <c r="T100" s="243">
        <f>S100*H100</f>
        <v>0</v>
      </c>
      <c r="AR100" s="24" t="s">
        <v>169</v>
      </c>
      <c r="AT100" s="24" t="s">
        <v>164</v>
      </c>
      <c r="AU100" s="24" t="s">
        <v>80</v>
      </c>
      <c r="AY100" s="24" t="s">
        <v>161</v>
      </c>
      <c r="BE100" s="244">
        <f>IF(N100="základní",J100,0)</f>
        <v>0</v>
      </c>
      <c r="BF100" s="244">
        <f>IF(N100="snížená",J100,0)</f>
        <v>0</v>
      </c>
      <c r="BG100" s="244">
        <f>IF(N100="zákl. přenesená",J100,0)</f>
        <v>0</v>
      </c>
      <c r="BH100" s="244">
        <f>IF(N100="sníž. přenesená",J100,0)</f>
        <v>0</v>
      </c>
      <c r="BI100" s="244">
        <f>IF(N100="nulová",J100,0)</f>
        <v>0</v>
      </c>
      <c r="BJ100" s="24" t="s">
        <v>80</v>
      </c>
      <c r="BK100" s="244">
        <f>ROUND(I100*H100,2)</f>
        <v>0</v>
      </c>
      <c r="BL100" s="24" t="s">
        <v>169</v>
      </c>
      <c r="BM100" s="24" t="s">
        <v>293</v>
      </c>
    </row>
    <row r="101" s="11" customFormat="1" ht="37.44" customHeight="1">
      <c r="B101" s="217"/>
      <c r="C101" s="218"/>
      <c r="D101" s="219" t="s">
        <v>71</v>
      </c>
      <c r="E101" s="220" t="s">
        <v>1901</v>
      </c>
      <c r="F101" s="220" t="s">
        <v>1232</v>
      </c>
      <c r="G101" s="218"/>
      <c r="H101" s="218"/>
      <c r="I101" s="221"/>
      <c r="J101" s="222">
        <f>BK101</f>
        <v>0</v>
      </c>
      <c r="K101" s="218"/>
      <c r="L101" s="223"/>
      <c r="M101" s="224"/>
      <c r="N101" s="225"/>
      <c r="O101" s="225"/>
      <c r="P101" s="226">
        <f>SUM(P102:P109)</f>
        <v>0</v>
      </c>
      <c r="Q101" s="225"/>
      <c r="R101" s="226">
        <f>SUM(R102:R109)</f>
        <v>0</v>
      </c>
      <c r="S101" s="225"/>
      <c r="T101" s="227">
        <f>SUM(T102:T109)</f>
        <v>0</v>
      </c>
      <c r="AR101" s="228" t="s">
        <v>80</v>
      </c>
      <c r="AT101" s="229" t="s">
        <v>71</v>
      </c>
      <c r="AU101" s="229" t="s">
        <v>72</v>
      </c>
      <c r="AY101" s="228" t="s">
        <v>161</v>
      </c>
      <c r="BK101" s="230">
        <f>SUM(BK102:BK109)</f>
        <v>0</v>
      </c>
    </row>
    <row r="102" s="1" customFormat="1" ht="16.5" customHeight="1">
      <c r="B102" s="46"/>
      <c r="C102" s="233" t="s">
        <v>227</v>
      </c>
      <c r="D102" s="233" t="s">
        <v>164</v>
      </c>
      <c r="E102" s="234" t="s">
        <v>1902</v>
      </c>
      <c r="F102" s="235" t="s">
        <v>1903</v>
      </c>
      <c r="G102" s="236" t="s">
        <v>343</v>
      </c>
      <c r="H102" s="237">
        <v>1</v>
      </c>
      <c r="I102" s="238"/>
      <c r="J102" s="239">
        <f>ROUND(I102*H102,2)</f>
        <v>0</v>
      </c>
      <c r="K102" s="235" t="s">
        <v>199</v>
      </c>
      <c r="L102" s="72"/>
      <c r="M102" s="240" t="s">
        <v>21</v>
      </c>
      <c r="N102" s="241" t="s">
        <v>43</v>
      </c>
      <c r="O102" s="47"/>
      <c r="P102" s="242">
        <f>O102*H102</f>
        <v>0</v>
      </c>
      <c r="Q102" s="242">
        <v>0</v>
      </c>
      <c r="R102" s="242">
        <f>Q102*H102</f>
        <v>0</v>
      </c>
      <c r="S102" s="242">
        <v>0</v>
      </c>
      <c r="T102" s="243">
        <f>S102*H102</f>
        <v>0</v>
      </c>
      <c r="AR102" s="24" t="s">
        <v>169</v>
      </c>
      <c r="AT102" s="24" t="s">
        <v>164</v>
      </c>
      <c r="AU102" s="24" t="s">
        <v>80</v>
      </c>
      <c r="AY102" s="24" t="s">
        <v>161</v>
      </c>
      <c r="BE102" s="244">
        <f>IF(N102="základní",J102,0)</f>
        <v>0</v>
      </c>
      <c r="BF102" s="244">
        <f>IF(N102="snížená",J102,0)</f>
        <v>0</v>
      </c>
      <c r="BG102" s="244">
        <f>IF(N102="zákl. přenesená",J102,0)</f>
        <v>0</v>
      </c>
      <c r="BH102" s="244">
        <f>IF(N102="sníž. přenesená",J102,0)</f>
        <v>0</v>
      </c>
      <c r="BI102" s="244">
        <f>IF(N102="nulová",J102,0)</f>
        <v>0</v>
      </c>
      <c r="BJ102" s="24" t="s">
        <v>80</v>
      </c>
      <c r="BK102" s="244">
        <f>ROUND(I102*H102,2)</f>
        <v>0</v>
      </c>
      <c r="BL102" s="24" t="s">
        <v>169</v>
      </c>
      <c r="BM102" s="24" t="s">
        <v>307</v>
      </c>
    </row>
    <row r="103" s="1" customFormat="1" ht="16.5" customHeight="1">
      <c r="B103" s="46"/>
      <c r="C103" s="233" t="s">
        <v>232</v>
      </c>
      <c r="D103" s="233" t="s">
        <v>164</v>
      </c>
      <c r="E103" s="234" t="s">
        <v>1904</v>
      </c>
      <c r="F103" s="235" t="s">
        <v>1905</v>
      </c>
      <c r="G103" s="236" t="s">
        <v>343</v>
      </c>
      <c r="H103" s="237">
        <v>1</v>
      </c>
      <c r="I103" s="238"/>
      <c r="J103" s="239">
        <f>ROUND(I103*H103,2)</f>
        <v>0</v>
      </c>
      <c r="K103" s="235" t="s">
        <v>199</v>
      </c>
      <c r="L103" s="72"/>
      <c r="M103" s="240" t="s">
        <v>21</v>
      </c>
      <c r="N103" s="241" t="s">
        <v>43</v>
      </c>
      <c r="O103" s="47"/>
      <c r="P103" s="242">
        <f>O103*H103</f>
        <v>0</v>
      </c>
      <c r="Q103" s="242">
        <v>0</v>
      </c>
      <c r="R103" s="242">
        <f>Q103*H103</f>
        <v>0</v>
      </c>
      <c r="S103" s="242">
        <v>0</v>
      </c>
      <c r="T103" s="243">
        <f>S103*H103</f>
        <v>0</v>
      </c>
      <c r="AR103" s="24" t="s">
        <v>169</v>
      </c>
      <c r="AT103" s="24" t="s">
        <v>164</v>
      </c>
      <c r="AU103" s="24" t="s">
        <v>80</v>
      </c>
      <c r="AY103" s="24" t="s">
        <v>161</v>
      </c>
      <c r="BE103" s="244">
        <f>IF(N103="základní",J103,0)</f>
        <v>0</v>
      </c>
      <c r="BF103" s="244">
        <f>IF(N103="snížená",J103,0)</f>
        <v>0</v>
      </c>
      <c r="BG103" s="244">
        <f>IF(N103="zákl. přenesená",J103,0)</f>
        <v>0</v>
      </c>
      <c r="BH103" s="244">
        <f>IF(N103="sníž. přenesená",J103,0)</f>
        <v>0</v>
      </c>
      <c r="BI103" s="244">
        <f>IF(N103="nulová",J103,0)</f>
        <v>0</v>
      </c>
      <c r="BJ103" s="24" t="s">
        <v>80</v>
      </c>
      <c r="BK103" s="244">
        <f>ROUND(I103*H103,2)</f>
        <v>0</v>
      </c>
      <c r="BL103" s="24" t="s">
        <v>169</v>
      </c>
      <c r="BM103" s="24" t="s">
        <v>318</v>
      </c>
    </row>
    <row r="104" s="1" customFormat="1" ht="16.5" customHeight="1">
      <c r="B104" s="46"/>
      <c r="C104" s="233" t="s">
        <v>244</v>
      </c>
      <c r="D104" s="233" t="s">
        <v>164</v>
      </c>
      <c r="E104" s="234" t="s">
        <v>1906</v>
      </c>
      <c r="F104" s="235" t="s">
        <v>1760</v>
      </c>
      <c r="G104" s="236" t="s">
        <v>343</v>
      </c>
      <c r="H104" s="237">
        <v>1</v>
      </c>
      <c r="I104" s="238"/>
      <c r="J104" s="239">
        <f>ROUND(I104*H104,2)</f>
        <v>0</v>
      </c>
      <c r="K104" s="235" t="s">
        <v>199</v>
      </c>
      <c r="L104" s="72"/>
      <c r="M104" s="240" t="s">
        <v>21</v>
      </c>
      <c r="N104" s="241" t="s">
        <v>43</v>
      </c>
      <c r="O104" s="47"/>
      <c r="P104" s="242">
        <f>O104*H104</f>
        <v>0</v>
      </c>
      <c r="Q104" s="242">
        <v>0</v>
      </c>
      <c r="R104" s="242">
        <f>Q104*H104</f>
        <v>0</v>
      </c>
      <c r="S104" s="242">
        <v>0</v>
      </c>
      <c r="T104" s="243">
        <f>S104*H104</f>
        <v>0</v>
      </c>
      <c r="AR104" s="24" t="s">
        <v>169</v>
      </c>
      <c r="AT104" s="24" t="s">
        <v>164</v>
      </c>
      <c r="AU104" s="24" t="s">
        <v>80</v>
      </c>
      <c r="AY104" s="24" t="s">
        <v>161</v>
      </c>
      <c r="BE104" s="244">
        <f>IF(N104="základní",J104,0)</f>
        <v>0</v>
      </c>
      <c r="BF104" s="244">
        <f>IF(N104="snížená",J104,0)</f>
        <v>0</v>
      </c>
      <c r="BG104" s="244">
        <f>IF(N104="zákl. přenesená",J104,0)</f>
        <v>0</v>
      </c>
      <c r="BH104" s="244">
        <f>IF(N104="sníž. přenesená",J104,0)</f>
        <v>0</v>
      </c>
      <c r="BI104" s="244">
        <f>IF(N104="nulová",J104,0)</f>
        <v>0</v>
      </c>
      <c r="BJ104" s="24" t="s">
        <v>80</v>
      </c>
      <c r="BK104" s="244">
        <f>ROUND(I104*H104,2)</f>
        <v>0</v>
      </c>
      <c r="BL104" s="24" t="s">
        <v>169</v>
      </c>
      <c r="BM104" s="24" t="s">
        <v>328</v>
      </c>
    </row>
    <row r="105" s="1" customFormat="1" ht="16.5" customHeight="1">
      <c r="B105" s="46"/>
      <c r="C105" s="233" t="s">
        <v>10</v>
      </c>
      <c r="D105" s="233" t="s">
        <v>164</v>
      </c>
      <c r="E105" s="234" t="s">
        <v>1907</v>
      </c>
      <c r="F105" s="235" t="s">
        <v>1908</v>
      </c>
      <c r="G105" s="236" t="s">
        <v>343</v>
      </c>
      <c r="H105" s="237">
        <v>1</v>
      </c>
      <c r="I105" s="238"/>
      <c r="J105" s="239">
        <f>ROUND(I105*H105,2)</f>
        <v>0</v>
      </c>
      <c r="K105" s="235" t="s">
        <v>199</v>
      </c>
      <c r="L105" s="72"/>
      <c r="M105" s="240" t="s">
        <v>21</v>
      </c>
      <c r="N105" s="241" t="s">
        <v>43</v>
      </c>
      <c r="O105" s="47"/>
      <c r="P105" s="242">
        <f>O105*H105</f>
        <v>0</v>
      </c>
      <c r="Q105" s="242">
        <v>0</v>
      </c>
      <c r="R105" s="242">
        <f>Q105*H105</f>
        <v>0</v>
      </c>
      <c r="S105" s="242">
        <v>0</v>
      </c>
      <c r="T105" s="243">
        <f>S105*H105</f>
        <v>0</v>
      </c>
      <c r="AR105" s="24" t="s">
        <v>169</v>
      </c>
      <c r="AT105" s="24" t="s">
        <v>164</v>
      </c>
      <c r="AU105" s="24" t="s">
        <v>80</v>
      </c>
      <c r="AY105" s="24" t="s">
        <v>161</v>
      </c>
      <c r="BE105" s="244">
        <f>IF(N105="základní",J105,0)</f>
        <v>0</v>
      </c>
      <c r="BF105" s="244">
        <f>IF(N105="snížená",J105,0)</f>
        <v>0</v>
      </c>
      <c r="BG105" s="244">
        <f>IF(N105="zákl. přenesená",J105,0)</f>
        <v>0</v>
      </c>
      <c r="BH105" s="244">
        <f>IF(N105="sníž. přenesená",J105,0)</f>
        <v>0</v>
      </c>
      <c r="BI105" s="244">
        <f>IF(N105="nulová",J105,0)</f>
        <v>0</v>
      </c>
      <c r="BJ105" s="24" t="s">
        <v>80</v>
      </c>
      <c r="BK105" s="244">
        <f>ROUND(I105*H105,2)</f>
        <v>0</v>
      </c>
      <c r="BL105" s="24" t="s">
        <v>169</v>
      </c>
      <c r="BM105" s="24" t="s">
        <v>336</v>
      </c>
    </row>
    <row r="106" s="1" customFormat="1" ht="16.5" customHeight="1">
      <c r="B106" s="46"/>
      <c r="C106" s="233" t="s">
        <v>255</v>
      </c>
      <c r="D106" s="233" t="s">
        <v>164</v>
      </c>
      <c r="E106" s="234" t="s">
        <v>1909</v>
      </c>
      <c r="F106" s="235" t="s">
        <v>1764</v>
      </c>
      <c r="G106" s="236" t="s">
        <v>343</v>
      </c>
      <c r="H106" s="237">
        <v>1</v>
      </c>
      <c r="I106" s="238"/>
      <c r="J106" s="239">
        <f>ROUND(I106*H106,2)</f>
        <v>0</v>
      </c>
      <c r="K106" s="235" t="s">
        <v>199</v>
      </c>
      <c r="L106" s="72"/>
      <c r="M106" s="240" t="s">
        <v>21</v>
      </c>
      <c r="N106" s="241" t="s">
        <v>43</v>
      </c>
      <c r="O106" s="47"/>
      <c r="P106" s="242">
        <f>O106*H106</f>
        <v>0</v>
      </c>
      <c r="Q106" s="242">
        <v>0</v>
      </c>
      <c r="R106" s="242">
        <f>Q106*H106</f>
        <v>0</v>
      </c>
      <c r="S106" s="242">
        <v>0</v>
      </c>
      <c r="T106" s="243">
        <f>S106*H106</f>
        <v>0</v>
      </c>
      <c r="AR106" s="24" t="s">
        <v>169</v>
      </c>
      <c r="AT106" s="24" t="s">
        <v>164</v>
      </c>
      <c r="AU106" s="24" t="s">
        <v>80</v>
      </c>
      <c r="AY106" s="24" t="s">
        <v>161</v>
      </c>
      <c r="BE106" s="244">
        <f>IF(N106="základní",J106,0)</f>
        <v>0</v>
      </c>
      <c r="BF106" s="244">
        <f>IF(N106="snížená",J106,0)</f>
        <v>0</v>
      </c>
      <c r="BG106" s="244">
        <f>IF(N106="zákl. přenesená",J106,0)</f>
        <v>0</v>
      </c>
      <c r="BH106" s="244">
        <f>IF(N106="sníž. přenesená",J106,0)</f>
        <v>0</v>
      </c>
      <c r="BI106" s="244">
        <f>IF(N106="nulová",J106,0)</f>
        <v>0</v>
      </c>
      <c r="BJ106" s="24" t="s">
        <v>80</v>
      </c>
      <c r="BK106" s="244">
        <f>ROUND(I106*H106,2)</f>
        <v>0</v>
      </c>
      <c r="BL106" s="24" t="s">
        <v>169</v>
      </c>
      <c r="BM106" s="24" t="s">
        <v>345</v>
      </c>
    </row>
    <row r="107" s="1" customFormat="1" ht="16.5" customHeight="1">
      <c r="B107" s="46"/>
      <c r="C107" s="233" t="s">
        <v>264</v>
      </c>
      <c r="D107" s="233" t="s">
        <v>164</v>
      </c>
      <c r="E107" s="234" t="s">
        <v>1910</v>
      </c>
      <c r="F107" s="235" t="s">
        <v>1766</v>
      </c>
      <c r="G107" s="236" t="s">
        <v>343</v>
      </c>
      <c r="H107" s="237">
        <v>1</v>
      </c>
      <c r="I107" s="238"/>
      <c r="J107" s="239">
        <f>ROUND(I107*H107,2)</f>
        <v>0</v>
      </c>
      <c r="K107" s="235" t="s">
        <v>199</v>
      </c>
      <c r="L107" s="72"/>
      <c r="M107" s="240" t="s">
        <v>21</v>
      </c>
      <c r="N107" s="241" t="s">
        <v>43</v>
      </c>
      <c r="O107" s="47"/>
      <c r="P107" s="242">
        <f>O107*H107</f>
        <v>0</v>
      </c>
      <c r="Q107" s="242">
        <v>0</v>
      </c>
      <c r="R107" s="242">
        <f>Q107*H107</f>
        <v>0</v>
      </c>
      <c r="S107" s="242">
        <v>0</v>
      </c>
      <c r="T107" s="243">
        <f>S107*H107</f>
        <v>0</v>
      </c>
      <c r="AR107" s="24" t="s">
        <v>169</v>
      </c>
      <c r="AT107" s="24" t="s">
        <v>164</v>
      </c>
      <c r="AU107" s="24" t="s">
        <v>80</v>
      </c>
      <c r="AY107" s="24" t="s">
        <v>161</v>
      </c>
      <c r="BE107" s="244">
        <f>IF(N107="základní",J107,0)</f>
        <v>0</v>
      </c>
      <c r="BF107" s="244">
        <f>IF(N107="snížená",J107,0)</f>
        <v>0</v>
      </c>
      <c r="BG107" s="244">
        <f>IF(N107="zákl. přenesená",J107,0)</f>
        <v>0</v>
      </c>
      <c r="BH107" s="244">
        <f>IF(N107="sníž. přenesená",J107,0)</f>
        <v>0</v>
      </c>
      <c r="BI107" s="244">
        <f>IF(N107="nulová",J107,0)</f>
        <v>0</v>
      </c>
      <c r="BJ107" s="24" t="s">
        <v>80</v>
      </c>
      <c r="BK107" s="244">
        <f>ROUND(I107*H107,2)</f>
        <v>0</v>
      </c>
      <c r="BL107" s="24" t="s">
        <v>169</v>
      </c>
      <c r="BM107" s="24" t="s">
        <v>354</v>
      </c>
    </row>
    <row r="108" s="1" customFormat="1" ht="16.5" customHeight="1">
      <c r="B108" s="46"/>
      <c r="C108" s="233" t="s">
        <v>270</v>
      </c>
      <c r="D108" s="233" t="s">
        <v>164</v>
      </c>
      <c r="E108" s="234" t="s">
        <v>1911</v>
      </c>
      <c r="F108" s="235" t="s">
        <v>1768</v>
      </c>
      <c r="G108" s="236" t="s">
        <v>343</v>
      </c>
      <c r="H108" s="237">
        <v>1</v>
      </c>
      <c r="I108" s="238"/>
      <c r="J108" s="239">
        <f>ROUND(I108*H108,2)</f>
        <v>0</v>
      </c>
      <c r="K108" s="235" t="s">
        <v>199</v>
      </c>
      <c r="L108" s="72"/>
      <c r="M108" s="240" t="s">
        <v>21</v>
      </c>
      <c r="N108" s="241" t="s">
        <v>43</v>
      </c>
      <c r="O108" s="47"/>
      <c r="P108" s="242">
        <f>O108*H108</f>
        <v>0</v>
      </c>
      <c r="Q108" s="242">
        <v>0</v>
      </c>
      <c r="R108" s="242">
        <f>Q108*H108</f>
        <v>0</v>
      </c>
      <c r="S108" s="242">
        <v>0</v>
      </c>
      <c r="T108" s="243">
        <f>S108*H108</f>
        <v>0</v>
      </c>
      <c r="AR108" s="24" t="s">
        <v>169</v>
      </c>
      <c r="AT108" s="24" t="s">
        <v>164</v>
      </c>
      <c r="AU108" s="24" t="s">
        <v>80</v>
      </c>
      <c r="AY108" s="24" t="s">
        <v>161</v>
      </c>
      <c r="BE108" s="244">
        <f>IF(N108="základní",J108,0)</f>
        <v>0</v>
      </c>
      <c r="BF108" s="244">
        <f>IF(N108="snížená",J108,0)</f>
        <v>0</v>
      </c>
      <c r="BG108" s="244">
        <f>IF(N108="zákl. přenesená",J108,0)</f>
        <v>0</v>
      </c>
      <c r="BH108" s="244">
        <f>IF(N108="sníž. přenesená",J108,0)</f>
        <v>0</v>
      </c>
      <c r="BI108" s="244">
        <f>IF(N108="nulová",J108,0)</f>
        <v>0</v>
      </c>
      <c r="BJ108" s="24" t="s">
        <v>80</v>
      </c>
      <c r="BK108" s="244">
        <f>ROUND(I108*H108,2)</f>
        <v>0</v>
      </c>
      <c r="BL108" s="24" t="s">
        <v>169</v>
      </c>
      <c r="BM108" s="24" t="s">
        <v>363</v>
      </c>
    </row>
    <row r="109" s="1" customFormat="1" ht="16.5" customHeight="1">
      <c r="B109" s="46"/>
      <c r="C109" s="233" t="s">
        <v>275</v>
      </c>
      <c r="D109" s="233" t="s">
        <v>164</v>
      </c>
      <c r="E109" s="234" t="s">
        <v>1912</v>
      </c>
      <c r="F109" s="235" t="s">
        <v>1913</v>
      </c>
      <c r="G109" s="236" t="s">
        <v>343</v>
      </c>
      <c r="H109" s="237">
        <v>1</v>
      </c>
      <c r="I109" s="238"/>
      <c r="J109" s="239">
        <f>ROUND(I109*H109,2)</f>
        <v>0</v>
      </c>
      <c r="K109" s="235" t="s">
        <v>199</v>
      </c>
      <c r="L109" s="72"/>
      <c r="M109" s="240" t="s">
        <v>21</v>
      </c>
      <c r="N109" s="291" t="s">
        <v>43</v>
      </c>
      <c r="O109" s="292"/>
      <c r="P109" s="293">
        <f>O109*H109</f>
        <v>0</v>
      </c>
      <c r="Q109" s="293">
        <v>0</v>
      </c>
      <c r="R109" s="293">
        <f>Q109*H109</f>
        <v>0</v>
      </c>
      <c r="S109" s="293">
        <v>0</v>
      </c>
      <c r="T109" s="294">
        <f>S109*H109</f>
        <v>0</v>
      </c>
      <c r="AR109" s="24" t="s">
        <v>169</v>
      </c>
      <c r="AT109" s="24" t="s">
        <v>164</v>
      </c>
      <c r="AU109" s="24" t="s">
        <v>80</v>
      </c>
      <c r="AY109" s="24" t="s">
        <v>161</v>
      </c>
      <c r="BE109" s="244">
        <f>IF(N109="základní",J109,0)</f>
        <v>0</v>
      </c>
      <c r="BF109" s="244">
        <f>IF(N109="snížená",J109,0)</f>
        <v>0</v>
      </c>
      <c r="BG109" s="244">
        <f>IF(N109="zákl. přenesená",J109,0)</f>
        <v>0</v>
      </c>
      <c r="BH109" s="244">
        <f>IF(N109="sníž. přenesená",J109,0)</f>
        <v>0</v>
      </c>
      <c r="BI109" s="244">
        <f>IF(N109="nulová",J109,0)</f>
        <v>0</v>
      </c>
      <c r="BJ109" s="24" t="s">
        <v>80</v>
      </c>
      <c r="BK109" s="244">
        <f>ROUND(I109*H109,2)</f>
        <v>0</v>
      </c>
      <c r="BL109" s="24" t="s">
        <v>169</v>
      </c>
      <c r="BM109" s="24" t="s">
        <v>374</v>
      </c>
    </row>
    <row r="110" s="1" customFormat="1" ht="6.96" customHeight="1">
      <c r="B110" s="67"/>
      <c r="C110" s="68"/>
      <c r="D110" s="68"/>
      <c r="E110" s="68"/>
      <c r="F110" s="68"/>
      <c r="G110" s="68"/>
      <c r="H110" s="68"/>
      <c r="I110" s="178"/>
      <c r="J110" s="68"/>
      <c r="K110" s="68"/>
      <c r="L110" s="72"/>
    </row>
  </sheetData>
  <sheetProtection sheet="1" autoFilter="0" formatColumns="0" formatRows="0" objects="1" scenarios="1" spinCount="100000" saltValue="wLnRj7E4Kc0fWOq14i2xit0MX5auzgMXxVqv9levwRsKBFGGZpeICB+gPhZqDVFfGLCRTSVSOg6m+nmv8Ip1UQ==" hashValue="BnS3tzY6Ays/+DCW66JypGl1hsrpMy6Bhw//XBDkYoEHmPr1qLs5CVpevmKr+4NjnlBx9sqv6hE4yrAA5hjVFg==" algorithmName="SHA-512" password="CC35"/>
  <autoFilter ref="C85:K109"/>
  <mergeCells count="13">
    <mergeCell ref="E7:H7"/>
    <mergeCell ref="E9:H9"/>
    <mergeCell ref="E11:H11"/>
    <mergeCell ref="E26:H26"/>
    <mergeCell ref="E47:H47"/>
    <mergeCell ref="E49:H49"/>
    <mergeCell ref="E51:H51"/>
    <mergeCell ref="J55:J56"/>
    <mergeCell ref="E74:H74"/>
    <mergeCell ref="E76:H76"/>
    <mergeCell ref="E78:H78"/>
    <mergeCell ref="G1:H1"/>
    <mergeCell ref="L2:V2"/>
  </mergeCells>
  <hyperlinks>
    <hyperlink ref="F1:G1" location="C2" display="1) Krycí list soupisu"/>
    <hyperlink ref="G1:H1" location="C58" display="2) Rekapitulace"/>
    <hyperlink ref="J1" location="C85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DESKTOP-25MFG0R\Radek</dc:creator>
  <cp:lastModifiedBy>DESKTOP-25MFG0R\Radek</cp:lastModifiedBy>
  <dcterms:created xsi:type="dcterms:W3CDTF">2019-02-14T05:57:54Z</dcterms:created>
  <dcterms:modified xsi:type="dcterms:W3CDTF">2019-02-14T05:58:06Z</dcterms:modified>
</cp:coreProperties>
</file>